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données brutes" sheetId="1" r:id="rId1"/>
    <sheet name="intermédiaires" sheetId="2" r:id="rId2"/>
    <sheet name="données finales" sheetId="3" r:id="rId3"/>
  </sheets>
  <definedNames/>
  <calcPr fullCalcOnLoad="1"/>
</workbook>
</file>

<file path=xl/sharedStrings.xml><?xml version="1.0" encoding="utf-8"?>
<sst xmlns="http://schemas.openxmlformats.org/spreadsheetml/2006/main" count="380" uniqueCount="137">
  <si>
    <t>Tableaux des emplois au prix d'achat [naio_10_cp16]</t>
  </si>
  <si>
    <t>Dernière mise à jour</t>
  </si>
  <si>
    <t>Date d'extraction</t>
  </si>
  <si>
    <t>Source des données</t>
  </si>
  <si>
    <t>Eurostat</t>
  </si>
  <si>
    <t>UNIT</t>
  </si>
  <si>
    <t>Millions d'euros</t>
  </si>
  <si>
    <t>STK_FLOW</t>
  </si>
  <si>
    <t>Total</t>
  </si>
  <si>
    <t>INDUSE</t>
  </si>
  <si>
    <t>Culture et production animale, chasse et services annexes</t>
  </si>
  <si>
    <t>GEO</t>
  </si>
  <si>
    <t>PROD_NA/TIME</t>
  </si>
  <si>
    <t>Belgique</t>
  </si>
  <si>
    <t>2017</t>
  </si>
  <si>
    <t>Tchéquie</t>
  </si>
  <si>
    <t>Danemark</t>
  </si>
  <si>
    <t>Allemagne (jusqu'en 1990, ancien territoire de la RFA)</t>
  </si>
  <si>
    <t>France</t>
  </si>
  <si>
    <t>Italie</t>
  </si>
  <si>
    <t>Hongrie</t>
  </si>
  <si>
    <t>Pays-Bas</t>
  </si>
  <si>
    <t>Autriche</t>
  </si>
  <si>
    <t>Pologne</t>
  </si>
  <si>
    <t>Portugal</t>
  </si>
  <si>
    <t>Finlande</t>
  </si>
  <si>
    <t>Suède</t>
  </si>
  <si>
    <t>Norvège</t>
  </si>
  <si>
    <t>Royaume-Uni</t>
  </si>
  <si>
    <t>Produits de l'agriculture et de la chasse et services annexes</t>
  </si>
  <si>
    <t>Produits sylvicoles et services annexes</t>
  </si>
  <si>
    <t>Produits de la pêche et de l'aquaculture; services de soutien à la pêche</t>
  </si>
  <si>
    <t>Produits des industries extractives</t>
  </si>
  <si>
    <t>Produits des industries alimentaires, boissons et produits à base de tabac</t>
  </si>
  <si>
    <t>Produits de l'industrie textile, articles d'habillement, cuir et articles en cuir</t>
  </si>
  <si>
    <t>Bois, articles en bois et en liège, à l'exclusion des meubles; articles de vannerie et de sparterie</t>
  </si>
  <si>
    <t>Papier et carton</t>
  </si>
  <si>
    <t>Travaux d'impression et de reproduction</t>
  </si>
  <si>
    <t>Produits de la cokéfaction et du raffinage</t>
  </si>
  <si>
    <t>Produits chimiques</t>
  </si>
  <si>
    <t>Produits pharmaceutiques de base et préparations pharmaceutiques</t>
  </si>
  <si>
    <t>Produits en caoutchouc et en plastique</t>
  </si>
  <si>
    <t>Autres produits minéraux non métalliques</t>
  </si>
  <si>
    <t>Produits métallurgiques</t>
  </si>
  <si>
    <t>Produits métalliques, à l'exclusion des machines et équipements</t>
  </si>
  <si>
    <t>Produits informatiques, électroniques et optiques</t>
  </si>
  <si>
    <t>Équipements électriques</t>
  </si>
  <si>
    <t>Machines et équipements n.c.a.</t>
  </si>
  <si>
    <t>Véhicules automobiles, remorques et semi-remorques</t>
  </si>
  <si>
    <t>Autres matériels de transport</t>
  </si>
  <si>
    <t>Meubles et autres produits manufacturés</t>
  </si>
  <si>
    <t>Réparation et installation de machines et d'équipements</t>
  </si>
  <si>
    <t>Électricité, gaz, vapeur et air conditionné</t>
  </si>
  <si>
    <t>Eau naturelle; traitement et distribution d'eau</t>
  </si>
  <si>
    <t>Collecte et traitement des eaux usées; boues d'épuration; collecte, traitement et élimination des déchets; récupération de matériaux; Dépollution et autres services de gestion des déchets</t>
  </si>
  <si>
    <t>Constructions et travaux de construction</t>
  </si>
  <si>
    <t>Commerce et réparation d'automobiles et de motocycles</t>
  </si>
  <si>
    <t>Commerce de gros, à l'exclusion des automobiles et des motocycles</t>
  </si>
  <si>
    <t>Commerce de détail, à l'exclusion des automobiles et des motocycles</t>
  </si>
  <si>
    <t>Transports terrestres et transports par conduites</t>
  </si>
  <si>
    <t>Transport par eau</t>
  </si>
  <si>
    <t>Transports aériens</t>
  </si>
  <si>
    <t>Entreposage et services auxiliaires des transports</t>
  </si>
  <si>
    <t>Services de poste et de courrier</t>
  </si>
  <si>
    <t>Services d'hébergement et de restauration</t>
  </si>
  <si>
    <t>Édition</t>
  </si>
  <si>
    <t>Production de films cinématographiques, de vidéos et de programmes de télévision; enregistrement sonore et édition musicale; programmation et diffusion</t>
  </si>
  <si>
    <t>Services de télécommunications</t>
  </si>
  <si>
    <t>Programmation, conseil et autres activités informatiques;Services d'information</t>
  </si>
  <si>
    <t>Services financiers, hors assurances et caisses de retraite</t>
  </si>
  <si>
    <t>Services d'assurance, de réassurance et de caisses de retraite, à l'exclusion de la sécurité sociale obligatoire</t>
  </si>
  <si>
    <t>Services auxiliaires aux services financiers et aux assurances</t>
  </si>
  <si>
    <t>Services immobiliers à l'exclusion des loyers imputés</t>
  </si>
  <si>
    <t>Loyers imputés des logements occupés par leur propriétaire</t>
  </si>
  <si>
    <t>Services juridiques et comptables; services des sièges sociaux; conseil de gestion</t>
  </si>
  <si>
    <t>Services d'architecture et d'ingénierie; services de contrôle et analyses techniques</t>
  </si>
  <si>
    <t>Services de recherche et développement scientifique</t>
  </si>
  <si>
    <t>Services de publicité et d'études de marché</t>
  </si>
  <si>
    <t>Autres services spécialisés, scientifiques et techniques et services vétérinaires</t>
  </si>
  <si>
    <t>Location et location-bail</t>
  </si>
  <si>
    <t>Services liés à l'emploi</t>
  </si>
  <si>
    <t>Services des agences de voyage, des voyagistes et autres services de réservation et services connexes</t>
  </si>
  <si>
    <t>Services de sécurité et d'enquête; services relatifs aux bâtiments et aménagement paysager; services administratifs et autres services de soutien aux entreprises</t>
  </si>
  <si>
    <t>Services d'administration publique et de défense; services de sécurité sociale obligatoire</t>
  </si>
  <si>
    <t>Services de l'enseignement</t>
  </si>
  <si>
    <t>Services de santé humaine</t>
  </si>
  <si>
    <t>Services d'hébergement médico-social et social; services d'action sociale sans hébergement</t>
  </si>
  <si>
    <t>Services créatifs, artistiques, du spectacle, des bibliothèques, archives, musées et autres services culturels; jeux de hasard et d'argent</t>
  </si>
  <si>
    <t>Services sportifs, récréatifs et de loisirs</t>
  </si>
  <si>
    <t>Services fournis par des organisations associatives</t>
  </si>
  <si>
    <t>Services de réparation d'ordinateurs et de biens personnels et domestiques</t>
  </si>
  <si>
    <t>Autres services personnels</t>
  </si>
  <si>
    <t>Services des ménages en tant qu'employeurs; biens et services divers produits par les ménages pour leur usage propre</t>
  </si>
  <si>
    <t>Services extra-territoriaux</t>
  </si>
  <si>
    <t>Achats directs à l'extérieur par résidents</t>
  </si>
  <si>
    <t>Cif/fob ajustements sur les exportations</t>
  </si>
  <si>
    <t>Achats sur le territoire intérieur par non-résidents</t>
  </si>
  <si>
    <t>Consommation intermédiaire totale aux prix d'achat</t>
  </si>
  <si>
    <t>Rémunération des salariés</t>
  </si>
  <si>
    <t>Salaires et traitements bruts</t>
  </si>
  <si>
    <t>Autres impôts moins autres subventions sur la production</t>
  </si>
  <si>
    <t>Consommation de capital fixe</t>
  </si>
  <si>
    <t>Excédent d'exploitation et revenu mixte, net</t>
  </si>
  <si>
    <t>Excédent d'exploitation et revenu mixte, brut</t>
  </si>
  <si>
    <t>Revenu mixte, brut</t>
  </si>
  <si>
    <t>Valeur ajoutée, brute</t>
  </si>
  <si>
    <t>Production</t>
  </si>
  <si>
    <t>Formation brute de capital fixe</t>
  </si>
  <si>
    <t>Patrimoine de clôture</t>
  </si>
  <si>
    <t>Emploi total - concept intérieur</t>
  </si>
  <si>
    <t>:</t>
  </si>
  <si>
    <t>Caractères spécial :</t>
  </si>
  <si>
    <t>non disponible</t>
  </si>
  <si>
    <t>agriculture et de la chasse et services annexes</t>
  </si>
  <si>
    <t>autres IAA</t>
  </si>
  <si>
    <t>industrie diverses</t>
  </si>
  <si>
    <t>cokéfaction-raffinage</t>
  </si>
  <si>
    <t>eau</t>
  </si>
  <si>
    <t>commerce-transports, communications..</t>
  </si>
  <si>
    <t>Services financiers et immobiliers</t>
  </si>
  <si>
    <t>Services aux entreprises</t>
  </si>
  <si>
    <t>agriculture</t>
  </si>
  <si>
    <t>chimie pharmacie</t>
  </si>
  <si>
    <t>énergie</t>
  </si>
  <si>
    <t>Constructions</t>
  </si>
  <si>
    <t>commerce-transports</t>
  </si>
  <si>
    <t>CI totale</t>
  </si>
  <si>
    <t>Services financiers</t>
  </si>
  <si>
    <t>CCF</t>
  </si>
  <si>
    <t>EBE rebvenu mixte</t>
  </si>
  <si>
    <t>Allemagne</t>
  </si>
  <si>
    <t>R.U.</t>
  </si>
  <si>
    <t>Rémunérations</t>
  </si>
  <si>
    <t>Réparation et installation</t>
  </si>
  <si>
    <t>Source : Eurostat</t>
  </si>
  <si>
    <t>Impôts -s subventions</t>
  </si>
  <si>
    <t>total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</si>
</sst>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</numFmts>
  <fonts count="43">
    <font>
      <sz val="11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9" fontId="2" fillId="34" borderId="10" xfId="0" applyNumberFormat="1" applyFont="1" applyFill="1" applyBorder="1" applyAlignment="1">
      <alignment horizontal="center"/>
    </xf>
    <xf numFmtId="9" fontId="41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center"/>
    </xf>
    <xf numFmtId="0" fontId="41" fillId="35" borderId="10" xfId="0" applyNumberFormat="1" applyFont="1" applyFill="1" applyBorder="1" applyAlignment="1">
      <alignment horizontal="center"/>
    </xf>
    <xf numFmtId="9" fontId="2" fillId="35" borderId="10" xfId="0" applyNumberFormat="1" applyFont="1" applyFill="1" applyBorder="1" applyAlignment="1">
      <alignment horizontal="center"/>
    </xf>
    <xf numFmtId="9" fontId="41" fillId="35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/>
    </xf>
    <xf numFmtId="9" fontId="3" fillId="35" borderId="10" xfId="0" applyNumberFormat="1" applyFont="1" applyFill="1" applyBorder="1" applyAlignment="1">
      <alignment horizontal="center"/>
    </xf>
    <xf numFmtId="9" fontId="42" fillId="35" borderId="10" xfId="0" applyNumberFormat="1" applyFont="1" applyFill="1" applyBorder="1" applyAlignment="1">
      <alignment horizontal="center"/>
    </xf>
    <xf numFmtId="0" fontId="2" fillId="36" borderId="10" xfId="0" applyNumberFormat="1" applyFont="1" applyFill="1" applyBorder="1" applyAlignment="1">
      <alignment/>
    </xf>
    <xf numFmtId="9" fontId="2" fillId="36" borderId="10" xfId="0" applyNumberFormat="1" applyFont="1" applyFill="1" applyBorder="1" applyAlignment="1">
      <alignment horizontal="center"/>
    </xf>
    <xf numFmtId="9" fontId="42" fillId="36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10" xfId="0" applyNumberFormat="1" applyFont="1" applyFill="1" applyBorder="1" applyAlignment="1">
      <alignment/>
    </xf>
    <xf numFmtId="173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73" fontId="0" fillId="34" borderId="0" xfId="0" applyNumberFormat="1" applyFill="1" applyAlignment="1">
      <alignment/>
    </xf>
    <xf numFmtId="0" fontId="1" fillId="33" borderId="11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2" fillId="35" borderId="12" xfId="0" applyNumberFormat="1" applyFont="1" applyFill="1" applyBorder="1" applyAlignment="1">
      <alignment horizontal="center"/>
    </xf>
    <xf numFmtId="9" fontId="3" fillId="34" borderId="10" xfId="0" applyNumberFormat="1" applyFont="1" applyFill="1" applyBorder="1" applyAlignment="1">
      <alignment horizontal="center"/>
    </xf>
    <xf numFmtId="9" fontId="3" fillId="36" borderId="10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9" fontId="3" fillId="2" borderId="14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65">
      <selection activeCell="F36" sqref="F36"/>
    </sheetView>
  </sheetViews>
  <sheetFormatPr defaultColWidth="9.00390625" defaultRowHeight="14.25"/>
  <cols>
    <col min="1" max="1" width="19.375" style="0" customWidth="1"/>
  </cols>
  <sheetData>
    <row r="1" ht="14.25">
      <c r="A1" s="1" t="s">
        <v>0</v>
      </c>
    </row>
    <row r="3" spans="1:2" ht="14.25">
      <c r="A3" s="1" t="s">
        <v>1</v>
      </c>
      <c r="B3" s="2">
        <v>44321.42190972222</v>
      </c>
    </row>
    <row r="4" spans="1:2" ht="14.25">
      <c r="A4" s="1" t="s">
        <v>2</v>
      </c>
      <c r="B4" s="2">
        <v>44335.860598217594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1" spans="1:16" ht="14.25">
      <c r="A11" s="3" t="s">
        <v>11</v>
      </c>
      <c r="B11" s="3" t="s">
        <v>13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  <c r="J11" s="3" t="s">
        <v>22</v>
      </c>
      <c r="K11" s="3" t="s">
        <v>23</v>
      </c>
      <c r="L11" s="3" t="s">
        <v>24</v>
      </c>
      <c r="M11" s="3" t="s">
        <v>25</v>
      </c>
      <c r="N11" s="3" t="s">
        <v>26</v>
      </c>
      <c r="O11" s="3" t="s">
        <v>27</v>
      </c>
      <c r="P11" s="3" t="s">
        <v>28</v>
      </c>
    </row>
    <row r="12" spans="1:16" ht="14.25">
      <c r="A12" s="3" t="s">
        <v>12</v>
      </c>
      <c r="B12" s="3" t="s">
        <v>14</v>
      </c>
      <c r="C12" s="3" t="s">
        <v>14</v>
      </c>
      <c r="D12" s="3" t="s">
        <v>14</v>
      </c>
      <c r="E12" s="3" t="s">
        <v>14</v>
      </c>
      <c r="F12" s="3" t="s">
        <v>14</v>
      </c>
      <c r="G12" s="3" t="s">
        <v>14</v>
      </c>
      <c r="H12" s="3" t="s">
        <v>14</v>
      </c>
      <c r="I12" s="3" t="s">
        <v>14</v>
      </c>
      <c r="J12" s="3" t="s">
        <v>14</v>
      </c>
      <c r="K12" s="3" t="s">
        <v>14</v>
      </c>
      <c r="L12" s="3" t="s">
        <v>14</v>
      </c>
      <c r="M12" s="3" t="s">
        <v>14</v>
      </c>
      <c r="N12" s="3" t="s">
        <v>14</v>
      </c>
      <c r="O12" s="3" t="s">
        <v>14</v>
      </c>
      <c r="P12" s="3" t="s">
        <v>14</v>
      </c>
    </row>
    <row r="13" spans="1:16" ht="14.25">
      <c r="A13" s="3" t="s">
        <v>29</v>
      </c>
      <c r="B13" s="4">
        <v>1204.5</v>
      </c>
      <c r="C13" s="5">
        <v>1207.73</v>
      </c>
      <c r="D13" s="5">
        <v>1359.23</v>
      </c>
      <c r="E13" s="6">
        <v>2879</v>
      </c>
      <c r="F13" s="5">
        <v>14290.28</v>
      </c>
      <c r="G13" s="4">
        <v>6854.8</v>
      </c>
      <c r="H13" s="6">
        <v>2040</v>
      </c>
      <c r="I13" s="6">
        <v>6106</v>
      </c>
      <c r="J13" s="5">
        <v>1209.95</v>
      </c>
      <c r="K13" s="5">
        <v>4670.47</v>
      </c>
      <c r="L13" s="6">
        <v>936</v>
      </c>
      <c r="M13" s="5">
        <v>580.16</v>
      </c>
      <c r="N13" s="5">
        <v>1704.49</v>
      </c>
      <c r="O13" s="5">
        <v>226.94</v>
      </c>
      <c r="P13" s="5">
        <v>5376.96</v>
      </c>
    </row>
    <row r="14" spans="1:16" ht="14.25">
      <c r="A14" s="3" t="s">
        <v>30</v>
      </c>
      <c r="B14" s="6">
        <v>9</v>
      </c>
      <c r="C14" s="5">
        <v>0.76</v>
      </c>
      <c r="D14" s="5">
        <v>83.63</v>
      </c>
      <c r="E14" s="6">
        <v>69</v>
      </c>
      <c r="F14" s="6">
        <v>0</v>
      </c>
      <c r="G14" s="6">
        <v>0</v>
      </c>
      <c r="H14" s="4">
        <v>6.3</v>
      </c>
      <c r="I14" s="6">
        <v>0</v>
      </c>
      <c r="J14" s="5">
        <v>11.08</v>
      </c>
      <c r="K14" s="5">
        <v>19.62</v>
      </c>
      <c r="L14" s="4">
        <v>0.4</v>
      </c>
      <c r="M14" s="5">
        <v>6.91</v>
      </c>
      <c r="N14" s="5">
        <v>314.11</v>
      </c>
      <c r="O14" s="5">
        <v>0.21</v>
      </c>
      <c r="P14" s="5">
        <v>172.35</v>
      </c>
    </row>
    <row r="15" spans="1:16" ht="14.25">
      <c r="A15" s="3" t="s">
        <v>31</v>
      </c>
      <c r="B15" s="6">
        <v>0</v>
      </c>
      <c r="C15" s="6">
        <v>0</v>
      </c>
      <c r="D15" s="5">
        <v>5.48</v>
      </c>
      <c r="E15" s="6">
        <v>0</v>
      </c>
      <c r="F15" s="6">
        <v>0</v>
      </c>
      <c r="G15" s="6">
        <v>0</v>
      </c>
      <c r="H15" s="5">
        <v>1.03</v>
      </c>
      <c r="I15" s="6">
        <v>0</v>
      </c>
      <c r="J15" s="6">
        <v>0</v>
      </c>
      <c r="K15" s="5">
        <v>0.96</v>
      </c>
      <c r="L15" s="6">
        <v>0</v>
      </c>
      <c r="M15" s="5">
        <v>0.28</v>
      </c>
      <c r="N15" s="5">
        <v>2.39</v>
      </c>
      <c r="O15" s="5">
        <v>3.54</v>
      </c>
      <c r="P15" s="6">
        <v>0</v>
      </c>
    </row>
    <row r="16" spans="1:16" ht="14.25">
      <c r="A16" s="3" t="s">
        <v>32</v>
      </c>
      <c r="B16" s="4">
        <v>3.4</v>
      </c>
      <c r="C16" s="5">
        <v>5.09</v>
      </c>
      <c r="D16" s="5">
        <v>61.75</v>
      </c>
      <c r="E16" s="6">
        <v>157</v>
      </c>
      <c r="F16" s="5">
        <v>269.42</v>
      </c>
      <c r="G16" s="4">
        <v>56.3</v>
      </c>
      <c r="H16" s="5">
        <v>80.17</v>
      </c>
      <c r="I16" s="6">
        <v>690</v>
      </c>
      <c r="J16" s="6">
        <v>15</v>
      </c>
      <c r="K16" s="4">
        <v>164.3</v>
      </c>
      <c r="L16" s="5">
        <v>1.73</v>
      </c>
      <c r="M16" s="5">
        <v>2.37</v>
      </c>
      <c r="N16" s="5">
        <v>81.87</v>
      </c>
      <c r="O16" s="5">
        <v>17.58</v>
      </c>
      <c r="P16" s="6">
        <v>0</v>
      </c>
    </row>
    <row r="17" spans="1:16" ht="14.25">
      <c r="A17" s="3" t="s">
        <v>33</v>
      </c>
      <c r="B17" s="4">
        <v>2769.3</v>
      </c>
      <c r="C17" s="5">
        <v>1242.44</v>
      </c>
      <c r="D17" s="5">
        <v>2215.92</v>
      </c>
      <c r="E17" s="6">
        <v>4766</v>
      </c>
      <c r="F17" s="5">
        <v>7752.09</v>
      </c>
      <c r="G17" s="4">
        <v>4864.7</v>
      </c>
      <c r="H17" s="5">
        <v>1017.72</v>
      </c>
      <c r="I17" s="6">
        <v>4588</v>
      </c>
      <c r="J17" s="5">
        <v>720.46</v>
      </c>
      <c r="K17" s="5">
        <v>4807.96</v>
      </c>
      <c r="L17" s="5">
        <v>1469.07</v>
      </c>
      <c r="M17" s="5">
        <v>820.86</v>
      </c>
      <c r="N17" s="5">
        <v>908.49</v>
      </c>
      <c r="O17" s="5">
        <v>907.32</v>
      </c>
      <c r="P17" s="5">
        <v>1839.88</v>
      </c>
    </row>
    <row r="18" spans="1:16" ht="14.25">
      <c r="A18" s="3" t="s">
        <v>34</v>
      </c>
      <c r="B18" s="4">
        <v>7.5</v>
      </c>
      <c r="C18" s="5">
        <v>61.42</v>
      </c>
      <c r="D18" s="5">
        <v>2.43</v>
      </c>
      <c r="E18" s="6">
        <v>131</v>
      </c>
      <c r="F18" s="5">
        <v>202.39</v>
      </c>
      <c r="G18" s="4">
        <v>204.9</v>
      </c>
      <c r="H18" s="5">
        <v>4.94</v>
      </c>
      <c r="I18" s="6">
        <v>24</v>
      </c>
      <c r="J18" s="5">
        <v>29.77</v>
      </c>
      <c r="K18" s="5">
        <v>3.37</v>
      </c>
      <c r="L18" s="4">
        <v>30.9</v>
      </c>
      <c r="M18" s="5">
        <v>1.06</v>
      </c>
      <c r="N18" s="5">
        <v>8.92</v>
      </c>
      <c r="O18" s="5">
        <v>12.33</v>
      </c>
      <c r="P18" s="6">
        <v>0</v>
      </c>
    </row>
    <row r="19" spans="1:16" ht="14.25">
      <c r="A19" s="3" t="s">
        <v>35</v>
      </c>
      <c r="B19" s="4">
        <v>13.3</v>
      </c>
      <c r="C19" s="5">
        <v>10.14</v>
      </c>
      <c r="D19" s="5">
        <v>0.68</v>
      </c>
      <c r="E19" s="6">
        <v>90</v>
      </c>
      <c r="F19" s="5">
        <v>703.37</v>
      </c>
      <c r="G19" s="4">
        <v>70.8</v>
      </c>
      <c r="H19" s="5">
        <v>15.15</v>
      </c>
      <c r="I19" s="6">
        <v>52</v>
      </c>
      <c r="J19" s="5">
        <v>52.32</v>
      </c>
      <c r="K19" s="5">
        <v>80.74</v>
      </c>
      <c r="L19" s="5">
        <v>53.52</v>
      </c>
      <c r="M19" s="6">
        <v>1</v>
      </c>
      <c r="N19" s="5">
        <v>21.48</v>
      </c>
      <c r="O19" s="5">
        <v>4.18</v>
      </c>
      <c r="P19" s="6">
        <v>0</v>
      </c>
    </row>
    <row r="20" spans="1:16" ht="14.25">
      <c r="A20" s="3" t="s">
        <v>36</v>
      </c>
      <c r="B20" s="4">
        <v>5.3</v>
      </c>
      <c r="C20" s="5">
        <v>3.95</v>
      </c>
      <c r="D20" s="5">
        <v>1.96</v>
      </c>
      <c r="E20" s="6">
        <v>37</v>
      </c>
      <c r="F20" s="5">
        <v>195.38</v>
      </c>
      <c r="G20" s="4">
        <v>64.4</v>
      </c>
      <c r="H20" s="5">
        <v>22.55</v>
      </c>
      <c r="I20" s="6">
        <v>20</v>
      </c>
      <c r="J20" s="5">
        <v>11.28</v>
      </c>
      <c r="K20" s="5">
        <v>33.18</v>
      </c>
      <c r="L20" s="5">
        <v>23.03</v>
      </c>
      <c r="M20" s="5">
        <v>2.11</v>
      </c>
      <c r="N20" s="5">
        <v>9.13</v>
      </c>
      <c r="O20" s="5">
        <v>27.44</v>
      </c>
      <c r="P20" s="5">
        <v>130.12</v>
      </c>
    </row>
    <row r="21" spans="1:16" ht="14.25">
      <c r="A21" s="3" t="s">
        <v>37</v>
      </c>
      <c r="B21" s="4">
        <v>1.9</v>
      </c>
      <c r="C21" s="5">
        <v>2.54</v>
      </c>
      <c r="D21" s="6">
        <v>0</v>
      </c>
      <c r="E21" s="6">
        <v>21</v>
      </c>
      <c r="F21" s="6">
        <v>0</v>
      </c>
      <c r="G21" s="4">
        <v>12.5</v>
      </c>
      <c r="H21" s="5">
        <v>1.13</v>
      </c>
      <c r="I21" s="6">
        <v>5</v>
      </c>
      <c r="J21" s="5">
        <v>0.74</v>
      </c>
      <c r="K21" s="5">
        <v>1.16</v>
      </c>
      <c r="L21" s="5">
        <v>9.33</v>
      </c>
      <c r="M21" s="7" t="s">
        <v>110</v>
      </c>
      <c r="N21" s="5">
        <v>1.14</v>
      </c>
      <c r="O21" s="6">
        <v>0</v>
      </c>
      <c r="P21" s="6">
        <v>0</v>
      </c>
    </row>
    <row r="22" spans="1:16" ht="14.25">
      <c r="A22" s="3" t="s">
        <v>38</v>
      </c>
      <c r="B22" s="4">
        <v>307.8</v>
      </c>
      <c r="C22" s="5">
        <v>395.37</v>
      </c>
      <c r="D22" s="5">
        <v>271.34</v>
      </c>
      <c r="E22" s="6">
        <v>2750</v>
      </c>
      <c r="F22" s="5">
        <v>2801.52</v>
      </c>
      <c r="G22" s="4">
        <v>2515.1</v>
      </c>
      <c r="H22" s="5">
        <v>326.65</v>
      </c>
      <c r="I22" s="6">
        <v>653</v>
      </c>
      <c r="J22" s="5">
        <v>307.05</v>
      </c>
      <c r="K22" s="5">
        <v>1337.27</v>
      </c>
      <c r="L22" s="5">
        <v>250.31</v>
      </c>
      <c r="M22" s="6">
        <v>207</v>
      </c>
      <c r="N22" s="4">
        <v>333.3</v>
      </c>
      <c r="O22" s="5">
        <v>173.12</v>
      </c>
      <c r="P22" s="5">
        <v>1618.45</v>
      </c>
    </row>
    <row r="23" spans="1:16" ht="14.25">
      <c r="A23" s="3" t="s">
        <v>39</v>
      </c>
      <c r="B23" s="4">
        <v>688.2</v>
      </c>
      <c r="C23" s="5">
        <v>560.45</v>
      </c>
      <c r="D23" s="5">
        <v>560.51</v>
      </c>
      <c r="E23" s="6">
        <v>3179</v>
      </c>
      <c r="F23" s="5">
        <v>6679.26</v>
      </c>
      <c r="G23" s="4">
        <v>2360.8</v>
      </c>
      <c r="H23" s="5">
        <v>832.52</v>
      </c>
      <c r="I23" s="6">
        <v>842</v>
      </c>
      <c r="J23" s="5">
        <v>363.54</v>
      </c>
      <c r="K23" s="5">
        <v>2530.44</v>
      </c>
      <c r="L23" s="5">
        <v>343.31</v>
      </c>
      <c r="M23" s="5">
        <v>256.69</v>
      </c>
      <c r="N23" s="5">
        <v>461.25</v>
      </c>
      <c r="O23" s="5">
        <v>258.88</v>
      </c>
      <c r="P23" s="5">
        <v>3273.43</v>
      </c>
    </row>
    <row r="24" spans="1:16" ht="14.25">
      <c r="A24" s="3" t="s">
        <v>40</v>
      </c>
      <c r="B24" s="4">
        <v>101.5</v>
      </c>
      <c r="C24" s="5">
        <v>17.36</v>
      </c>
      <c r="D24" s="5">
        <v>103.47</v>
      </c>
      <c r="E24" s="6">
        <v>166</v>
      </c>
      <c r="F24" s="5">
        <v>1101.82</v>
      </c>
      <c r="G24" s="4">
        <v>249.9</v>
      </c>
      <c r="H24" s="5">
        <v>41.89</v>
      </c>
      <c r="I24" s="6">
        <v>97</v>
      </c>
      <c r="J24" s="5">
        <v>6.17</v>
      </c>
      <c r="K24" s="5">
        <v>8.44</v>
      </c>
      <c r="L24" s="5">
        <v>12.98</v>
      </c>
      <c r="M24" s="5">
        <v>2.59</v>
      </c>
      <c r="N24" s="5">
        <v>0.42</v>
      </c>
      <c r="O24" s="5">
        <v>45.24</v>
      </c>
      <c r="P24" s="5">
        <v>222.57</v>
      </c>
    </row>
    <row r="25" spans="1:16" ht="14.25">
      <c r="A25" s="3" t="s">
        <v>41</v>
      </c>
      <c r="B25" s="4">
        <v>19.3</v>
      </c>
      <c r="C25" s="5">
        <v>33.31</v>
      </c>
      <c r="D25" s="5">
        <v>35.19</v>
      </c>
      <c r="E25" s="6">
        <v>239</v>
      </c>
      <c r="F25" s="5">
        <v>455.89</v>
      </c>
      <c r="G25" s="4">
        <v>275.8</v>
      </c>
      <c r="H25" s="5">
        <v>50.29</v>
      </c>
      <c r="I25" s="6">
        <v>170</v>
      </c>
      <c r="J25" s="5">
        <v>61.31</v>
      </c>
      <c r="K25" s="5">
        <v>66.83</v>
      </c>
      <c r="L25" s="5">
        <v>42.87</v>
      </c>
      <c r="M25" s="5">
        <v>0.42</v>
      </c>
      <c r="N25" s="5">
        <v>25.63</v>
      </c>
      <c r="O25" s="5">
        <v>61.85</v>
      </c>
      <c r="P25" s="5">
        <v>946.19</v>
      </c>
    </row>
    <row r="26" spans="1:16" ht="14.25">
      <c r="A26" s="3" t="s">
        <v>42</v>
      </c>
      <c r="B26" s="4">
        <v>9.1</v>
      </c>
      <c r="C26" s="5">
        <v>8.96</v>
      </c>
      <c r="D26" s="5">
        <v>8.79</v>
      </c>
      <c r="E26" s="6">
        <v>375</v>
      </c>
      <c r="F26" s="5">
        <v>342.67</v>
      </c>
      <c r="G26" s="4">
        <v>366.1</v>
      </c>
      <c r="H26" s="5">
        <v>15.72</v>
      </c>
      <c r="I26" s="6">
        <v>68</v>
      </c>
      <c r="J26" s="5">
        <v>22.52</v>
      </c>
      <c r="K26" s="5">
        <v>119.07</v>
      </c>
      <c r="L26" s="5">
        <v>59.09</v>
      </c>
      <c r="M26" s="5">
        <v>3.55</v>
      </c>
      <c r="N26" s="5">
        <v>141.02</v>
      </c>
      <c r="O26" s="5">
        <v>9.65</v>
      </c>
      <c r="P26" s="6">
        <v>0</v>
      </c>
    </row>
    <row r="27" spans="1:16" ht="14.25">
      <c r="A27" s="3" t="s">
        <v>43</v>
      </c>
      <c r="B27" s="6">
        <v>0</v>
      </c>
      <c r="C27" s="4">
        <v>15.8</v>
      </c>
      <c r="D27" s="5">
        <v>1.45</v>
      </c>
      <c r="E27" s="6">
        <v>53</v>
      </c>
      <c r="F27" s="6">
        <v>0</v>
      </c>
      <c r="G27" s="6">
        <v>0</v>
      </c>
      <c r="H27" s="5">
        <v>13.29</v>
      </c>
      <c r="I27" s="6">
        <v>6</v>
      </c>
      <c r="J27" s="6">
        <v>0</v>
      </c>
      <c r="K27" s="6">
        <v>17</v>
      </c>
      <c r="L27" s="5">
        <v>6.56</v>
      </c>
      <c r="M27" s="7" t="s">
        <v>110</v>
      </c>
      <c r="N27" s="5">
        <v>62.78</v>
      </c>
      <c r="O27" s="6">
        <v>0</v>
      </c>
      <c r="P27" s="6">
        <v>0</v>
      </c>
    </row>
    <row r="28" spans="1:16" ht="14.25">
      <c r="A28" s="3" t="s">
        <v>44</v>
      </c>
      <c r="B28" s="4">
        <v>10.8</v>
      </c>
      <c r="C28" s="5">
        <v>5.89</v>
      </c>
      <c r="D28" s="5">
        <v>62.68</v>
      </c>
      <c r="E28" s="6">
        <v>242</v>
      </c>
      <c r="F28" s="5">
        <v>639.24</v>
      </c>
      <c r="G28" s="4">
        <v>270.8</v>
      </c>
      <c r="H28" s="5">
        <v>15.51</v>
      </c>
      <c r="I28" s="6">
        <v>34</v>
      </c>
      <c r="J28" s="5">
        <v>103.98</v>
      </c>
      <c r="K28" s="5">
        <v>276.67</v>
      </c>
      <c r="L28" s="5">
        <v>59.09</v>
      </c>
      <c r="M28" s="5">
        <v>20.41</v>
      </c>
      <c r="N28" s="5">
        <v>44.83</v>
      </c>
      <c r="O28" s="5">
        <v>31.19</v>
      </c>
      <c r="P28" s="5">
        <v>175.77</v>
      </c>
    </row>
    <row r="29" spans="1:16" ht="14.25">
      <c r="A29" s="3" t="s">
        <v>45</v>
      </c>
      <c r="B29" s="4">
        <v>1.4</v>
      </c>
      <c r="C29" s="5">
        <v>0.99</v>
      </c>
      <c r="D29" s="4">
        <v>12.9</v>
      </c>
      <c r="E29" s="6">
        <v>4</v>
      </c>
      <c r="F29" s="6">
        <v>0</v>
      </c>
      <c r="G29" s="6">
        <v>0</v>
      </c>
      <c r="H29" s="5">
        <v>3.96</v>
      </c>
      <c r="I29" s="6">
        <v>23</v>
      </c>
      <c r="J29" s="6">
        <v>0</v>
      </c>
      <c r="K29" s="5">
        <v>2.92</v>
      </c>
      <c r="L29" s="5">
        <v>0.03</v>
      </c>
      <c r="M29" s="4">
        <v>0.1</v>
      </c>
      <c r="N29" s="5">
        <v>3.22</v>
      </c>
      <c r="O29" s="5">
        <v>7.93</v>
      </c>
      <c r="P29" s="5">
        <v>68.48</v>
      </c>
    </row>
    <row r="30" spans="1:16" ht="14.25">
      <c r="A30" s="3" t="s">
        <v>46</v>
      </c>
      <c r="B30" s="6">
        <v>6</v>
      </c>
      <c r="C30" s="5">
        <v>3.34</v>
      </c>
      <c r="D30" s="5">
        <v>16.93</v>
      </c>
      <c r="E30" s="6">
        <v>106</v>
      </c>
      <c r="F30" s="4">
        <v>53.1</v>
      </c>
      <c r="G30" s="4">
        <v>76.8</v>
      </c>
      <c r="H30" s="5">
        <v>13.29</v>
      </c>
      <c r="I30" s="6">
        <v>20</v>
      </c>
      <c r="J30" s="4">
        <v>5.3</v>
      </c>
      <c r="K30" s="5">
        <v>56.37</v>
      </c>
      <c r="L30" s="5">
        <v>0.06</v>
      </c>
      <c r="M30" s="7" t="s">
        <v>110</v>
      </c>
      <c r="N30" s="5">
        <v>12.76</v>
      </c>
      <c r="O30" s="5">
        <v>8.15</v>
      </c>
      <c r="P30" s="6">
        <v>0</v>
      </c>
    </row>
    <row r="31" spans="1:16" ht="14.25">
      <c r="A31" s="3" t="s">
        <v>47</v>
      </c>
      <c r="B31" s="4">
        <v>27.4</v>
      </c>
      <c r="C31" s="5">
        <v>235.92</v>
      </c>
      <c r="D31" s="5">
        <v>62.03</v>
      </c>
      <c r="E31" s="6">
        <v>1594</v>
      </c>
      <c r="F31" s="5">
        <v>174.34</v>
      </c>
      <c r="G31" s="6">
        <v>0</v>
      </c>
      <c r="H31" s="5">
        <v>96.23</v>
      </c>
      <c r="I31" s="6">
        <v>48</v>
      </c>
      <c r="J31" s="5">
        <v>10.33</v>
      </c>
      <c r="K31" s="5">
        <v>533.85</v>
      </c>
      <c r="L31" s="5">
        <v>6.14</v>
      </c>
      <c r="M31" s="5">
        <v>28.67</v>
      </c>
      <c r="N31" s="5">
        <v>109.58</v>
      </c>
      <c r="O31" s="6">
        <v>9</v>
      </c>
      <c r="P31" s="5">
        <v>29.68</v>
      </c>
    </row>
    <row r="32" spans="1:16" ht="14.25">
      <c r="A32" s="3" t="s">
        <v>48</v>
      </c>
      <c r="B32" s="4">
        <v>1.8</v>
      </c>
      <c r="C32" s="6">
        <v>46</v>
      </c>
      <c r="D32" s="5">
        <v>0.86</v>
      </c>
      <c r="E32" s="6">
        <v>458</v>
      </c>
      <c r="F32" s="5">
        <v>242.67</v>
      </c>
      <c r="G32" s="6">
        <v>0</v>
      </c>
      <c r="H32" s="5">
        <v>15.76</v>
      </c>
      <c r="I32" s="6">
        <v>6</v>
      </c>
      <c r="J32" s="5">
        <v>0.93</v>
      </c>
      <c r="K32" s="5">
        <v>31.34</v>
      </c>
      <c r="L32" s="5">
        <v>0.13</v>
      </c>
      <c r="M32" s="7" t="s">
        <v>110</v>
      </c>
      <c r="N32" s="5">
        <v>8.82</v>
      </c>
      <c r="O32" s="6">
        <v>0</v>
      </c>
      <c r="P32" s="6">
        <v>0</v>
      </c>
    </row>
    <row r="33" spans="1:16" ht="14.25">
      <c r="A33" s="3" t="s">
        <v>49</v>
      </c>
      <c r="B33" s="6">
        <v>0</v>
      </c>
      <c r="C33" s="5">
        <v>0.08</v>
      </c>
      <c r="D33" s="6">
        <v>0</v>
      </c>
      <c r="E33" s="6">
        <v>31</v>
      </c>
      <c r="F33" s="6">
        <v>0</v>
      </c>
      <c r="G33" s="6">
        <v>0</v>
      </c>
      <c r="H33" s="4">
        <v>0.7</v>
      </c>
      <c r="I33" s="6">
        <v>0</v>
      </c>
      <c r="J33" s="6">
        <v>0</v>
      </c>
      <c r="K33" s="5">
        <v>9.74</v>
      </c>
      <c r="L33" s="5">
        <v>0.06</v>
      </c>
      <c r="M33" s="7" t="s">
        <v>110</v>
      </c>
      <c r="N33" s="6">
        <v>0</v>
      </c>
      <c r="O33" s="5">
        <v>0.21</v>
      </c>
      <c r="P33" s="6">
        <v>0</v>
      </c>
    </row>
    <row r="34" spans="1:16" ht="14.25">
      <c r="A34" s="3" t="s">
        <v>50</v>
      </c>
      <c r="B34" s="4">
        <v>1.3</v>
      </c>
      <c r="C34" s="5">
        <v>0.87</v>
      </c>
      <c r="D34" s="5">
        <v>1.05</v>
      </c>
      <c r="E34" s="6">
        <v>24</v>
      </c>
      <c r="F34" s="6">
        <v>0</v>
      </c>
      <c r="G34" s="4">
        <v>25.8</v>
      </c>
      <c r="H34" s="5">
        <v>3.42</v>
      </c>
      <c r="I34" s="6">
        <v>20</v>
      </c>
      <c r="J34" s="5">
        <v>1.45</v>
      </c>
      <c r="K34" s="4">
        <v>6.9</v>
      </c>
      <c r="L34" s="5">
        <v>0.51</v>
      </c>
      <c r="M34" s="5">
        <v>0.39</v>
      </c>
      <c r="N34" s="4">
        <v>0.1</v>
      </c>
      <c r="O34" s="5">
        <v>3.32</v>
      </c>
      <c r="P34" s="5">
        <v>31.96</v>
      </c>
    </row>
    <row r="35" spans="1:16" ht="14.25">
      <c r="A35" s="3" t="s">
        <v>51</v>
      </c>
      <c r="B35" s="4">
        <v>228.9</v>
      </c>
      <c r="C35" s="5">
        <v>159.11</v>
      </c>
      <c r="D35" s="5">
        <v>448.48</v>
      </c>
      <c r="E35" s="6">
        <v>65</v>
      </c>
      <c r="F35" s="5">
        <v>3034.91</v>
      </c>
      <c r="G35" s="4">
        <v>867.4</v>
      </c>
      <c r="H35" s="6">
        <v>0</v>
      </c>
      <c r="I35" s="6">
        <v>1055</v>
      </c>
      <c r="J35" s="5">
        <v>295.27</v>
      </c>
      <c r="K35" s="5">
        <v>112.08</v>
      </c>
      <c r="L35" s="5">
        <v>21.58</v>
      </c>
      <c r="M35" s="5">
        <v>98.78</v>
      </c>
      <c r="N35" s="5">
        <v>213.97</v>
      </c>
      <c r="O35" s="4">
        <v>19.3</v>
      </c>
      <c r="P35" s="5">
        <v>78.75</v>
      </c>
    </row>
    <row r="36" spans="1:16" ht="14.25">
      <c r="A36" s="3" t="s">
        <v>52</v>
      </c>
      <c r="B36" s="6">
        <v>214</v>
      </c>
      <c r="C36" s="5">
        <v>76.88</v>
      </c>
      <c r="D36" s="5">
        <v>205.75</v>
      </c>
      <c r="E36" s="6">
        <v>972</v>
      </c>
      <c r="F36" s="5">
        <v>1212.22</v>
      </c>
      <c r="G36" s="4">
        <v>1101.4</v>
      </c>
      <c r="H36" s="5">
        <v>105.24</v>
      </c>
      <c r="I36" s="6">
        <v>403</v>
      </c>
      <c r="J36" s="5">
        <v>119.52</v>
      </c>
      <c r="K36" s="5">
        <v>568.46</v>
      </c>
      <c r="L36" s="4">
        <v>110.3</v>
      </c>
      <c r="M36" s="5">
        <v>135.51</v>
      </c>
      <c r="N36" s="5">
        <v>263.47</v>
      </c>
      <c r="O36" s="5">
        <v>96.58</v>
      </c>
      <c r="P36" s="5">
        <v>440.57</v>
      </c>
    </row>
    <row r="37" spans="1:16" ht="14.25">
      <c r="A37" s="3" t="s">
        <v>53</v>
      </c>
      <c r="B37" s="4">
        <v>6.2</v>
      </c>
      <c r="C37" s="5">
        <v>18.99</v>
      </c>
      <c r="D37" s="5">
        <v>30.41</v>
      </c>
      <c r="E37" s="6">
        <v>125</v>
      </c>
      <c r="F37" s="6">
        <v>436</v>
      </c>
      <c r="G37" s="4">
        <v>183.8</v>
      </c>
      <c r="H37" s="4">
        <v>9.1</v>
      </c>
      <c r="I37" s="6">
        <v>54</v>
      </c>
      <c r="J37" s="5">
        <v>9.99</v>
      </c>
      <c r="K37" s="5">
        <v>33.89</v>
      </c>
      <c r="L37" s="5">
        <v>7.91</v>
      </c>
      <c r="M37" s="7" t="s">
        <v>110</v>
      </c>
      <c r="N37" s="5">
        <v>1.97</v>
      </c>
      <c r="O37" s="5">
        <v>0.11</v>
      </c>
      <c r="P37" s="5">
        <v>27.39</v>
      </c>
    </row>
    <row r="38" spans="1:16" ht="14.25">
      <c r="A38" s="3" t="s">
        <v>54</v>
      </c>
      <c r="B38" s="4">
        <v>6.9</v>
      </c>
      <c r="C38" s="5">
        <v>15.04</v>
      </c>
      <c r="D38" s="5">
        <v>22.41</v>
      </c>
      <c r="E38" s="6">
        <v>860</v>
      </c>
      <c r="F38" s="5">
        <v>67.09</v>
      </c>
      <c r="G38" s="4">
        <v>368.4</v>
      </c>
      <c r="H38" s="5">
        <v>11.71</v>
      </c>
      <c r="I38" s="6">
        <v>295</v>
      </c>
      <c r="J38" s="5">
        <v>7.26</v>
      </c>
      <c r="K38" s="5">
        <v>7.67</v>
      </c>
      <c r="L38" s="5">
        <v>1.89</v>
      </c>
      <c r="M38" s="7" t="s">
        <v>110</v>
      </c>
      <c r="N38" s="5">
        <v>27.29</v>
      </c>
      <c r="O38" s="5">
        <v>0.96</v>
      </c>
      <c r="P38" s="5">
        <v>192.89</v>
      </c>
    </row>
    <row r="39" spans="1:16" ht="14.25">
      <c r="A39" s="3" t="s">
        <v>55</v>
      </c>
      <c r="B39" s="4">
        <v>112.4</v>
      </c>
      <c r="C39" s="5">
        <v>88.92</v>
      </c>
      <c r="D39" s="4">
        <v>0.3</v>
      </c>
      <c r="E39" s="6">
        <v>851</v>
      </c>
      <c r="F39" s="4">
        <v>359.7</v>
      </c>
      <c r="G39" s="4">
        <v>586.8</v>
      </c>
      <c r="H39" s="5">
        <v>4.78</v>
      </c>
      <c r="I39" s="6">
        <v>346</v>
      </c>
      <c r="J39" s="5">
        <v>85.71</v>
      </c>
      <c r="K39" s="5">
        <v>102.82</v>
      </c>
      <c r="L39" s="5">
        <v>100.77</v>
      </c>
      <c r="M39" s="4">
        <v>301.2</v>
      </c>
      <c r="N39" s="5">
        <v>269.38</v>
      </c>
      <c r="O39" s="5">
        <v>188.88</v>
      </c>
      <c r="P39" s="5">
        <v>299.04</v>
      </c>
    </row>
    <row r="40" spans="1:16" ht="14.25">
      <c r="A40" s="3" t="s">
        <v>56</v>
      </c>
      <c r="B40" s="4">
        <v>21.9</v>
      </c>
      <c r="C40" s="5">
        <v>35.59</v>
      </c>
      <c r="D40" s="5">
        <v>20.62</v>
      </c>
      <c r="E40" s="6">
        <v>115</v>
      </c>
      <c r="F40" s="5">
        <v>284.54</v>
      </c>
      <c r="G40" s="4">
        <v>42.7</v>
      </c>
      <c r="H40" s="6">
        <v>0</v>
      </c>
      <c r="I40" s="6">
        <v>70</v>
      </c>
      <c r="J40" s="5">
        <v>29.87</v>
      </c>
      <c r="K40" s="5">
        <v>16.16</v>
      </c>
      <c r="L40" s="5">
        <v>21.52</v>
      </c>
      <c r="M40" s="5">
        <v>143.79</v>
      </c>
      <c r="N40" s="5">
        <v>35.07</v>
      </c>
      <c r="O40" s="5">
        <v>16.19</v>
      </c>
      <c r="P40" s="5">
        <v>413.17</v>
      </c>
    </row>
    <row r="41" spans="1:16" ht="14.25">
      <c r="A41" s="3" t="s">
        <v>57</v>
      </c>
      <c r="B41" s="4">
        <v>13.4</v>
      </c>
      <c r="C41" s="5">
        <v>21.46</v>
      </c>
      <c r="D41" s="5">
        <v>15.93</v>
      </c>
      <c r="E41" s="6">
        <v>141</v>
      </c>
      <c r="F41" s="5">
        <v>6.01</v>
      </c>
      <c r="G41" s="6">
        <v>84</v>
      </c>
      <c r="H41" s="5">
        <v>1.43</v>
      </c>
      <c r="I41" s="6">
        <v>32</v>
      </c>
      <c r="J41" s="5">
        <v>6.31</v>
      </c>
      <c r="K41" s="6">
        <v>0</v>
      </c>
      <c r="L41" s="5">
        <v>0.42</v>
      </c>
      <c r="M41" s="5">
        <v>4.12</v>
      </c>
      <c r="N41" s="5">
        <v>21.69</v>
      </c>
      <c r="O41" s="6">
        <v>0</v>
      </c>
      <c r="P41" s="6">
        <v>0</v>
      </c>
    </row>
    <row r="42" spans="1:16" ht="14.25">
      <c r="A42" s="3" t="s">
        <v>58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5">
        <v>0.21</v>
      </c>
      <c r="P42" s="6">
        <v>0</v>
      </c>
    </row>
    <row r="43" spans="1:16" ht="14.25">
      <c r="A43" s="3" t="s">
        <v>59</v>
      </c>
      <c r="B43" s="4">
        <v>103.5</v>
      </c>
      <c r="C43" s="5">
        <v>9.31</v>
      </c>
      <c r="D43" s="5">
        <v>11.77</v>
      </c>
      <c r="E43" s="6">
        <v>166</v>
      </c>
      <c r="F43" s="5">
        <v>50.09</v>
      </c>
      <c r="G43" s="4">
        <v>260.4</v>
      </c>
      <c r="H43" s="5">
        <v>76.73</v>
      </c>
      <c r="I43" s="6">
        <v>154</v>
      </c>
      <c r="J43" s="5">
        <v>4.83</v>
      </c>
      <c r="K43" s="5">
        <v>239.21</v>
      </c>
      <c r="L43" s="5">
        <v>153.73</v>
      </c>
      <c r="M43" s="5">
        <v>6.13</v>
      </c>
      <c r="N43" s="5">
        <v>27.19</v>
      </c>
      <c r="O43" s="5">
        <v>15.76</v>
      </c>
      <c r="P43" s="5">
        <v>397.19</v>
      </c>
    </row>
    <row r="44" spans="1:16" ht="14.25">
      <c r="A44" s="3" t="s">
        <v>60</v>
      </c>
      <c r="B44" s="6">
        <v>0</v>
      </c>
      <c r="C44" s="6">
        <v>0</v>
      </c>
      <c r="D44" s="5">
        <v>0.31</v>
      </c>
      <c r="E44" s="6">
        <v>2</v>
      </c>
      <c r="F44" s="6">
        <v>0</v>
      </c>
      <c r="G44" s="6">
        <v>6</v>
      </c>
      <c r="H44" s="6">
        <v>0</v>
      </c>
      <c r="I44" s="6">
        <v>0</v>
      </c>
      <c r="J44" s="6">
        <v>0</v>
      </c>
      <c r="K44" s="7" t="s">
        <v>110</v>
      </c>
      <c r="L44" s="5">
        <v>0.13</v>
      </c>
      <c r="M44" s="7" t="s">
        <v>110</v>
      </c>
      <c r="N44" s="6">
        <v>0</v>
      </c>
      <c r="O44" s="5">
        <v>3.22</v>
      </c>
      <c r="P44" s="6">
        <v>0</v>
      </c>
    </row>
    <row r="45" spans="1:16" ht="14.25">
      <c r="A45" s="3" t="s">
        <v>61</v>
      </c>
      <c r="B45" s="4">
        <v>0.3</v>
      </c>
      <c r="C45" s="6">
        <v>0</v>
      </c>
      <c r="D45" s="5">
        <v>0.92</v>
      </c>
      <c r="E45" s="6">
        <v>4</v>
      </c>
      <c r="F45" s="5">
        <v>6.01</v>
      </c>
      <c r="G45" s="6">
        <v>3</v>
      </c>
      <c r="H45" s="5">
        <v>1.76</v>
      </c>
      <c r="I45" s="6">
        <v>20</v>
      </c>
      <c r="J45" s="5">
        <v>1.42</v>
      </c>
      <c r="K45" s="7" t="s">
        <v>110</v>
      </c>
      <c r="L45" s="5">
        <v>4.01</v>
      </c>
      <c r="M45" s="5">
        <v>4.42</v>
      </c>
      <c r="N45" s="5">
        <v>7.47</v>
      </c>
      <c r="O45" s="5">
        <v>1.61</v>
      </c>
      <c r="P45" s="6">
        <v>0</v>
      </c>
    </row>
    <row r="46" spans="1:16" ht="14.25">
      <c r="A46" s="3" t="s">
        <v>62</v>
      </c>
      <c r="B46" s="4">
        <v>6.7</v>
      </c>
      <c r="C46" s="5">
        <v>76.65</v>
      </c>
      <c r="D46" s="5">
        <v>0.48</v>
      </c>
      <c r="E46" s="6">
        <v>151</v>
      </c>
      <c r="F46" s="6">
        <v>0</v>
      </c>
      <c r="G46" s="6">
        <v>0</v>
      </c>
      <c r="H46" s="5">
        <v>23.52</v>
      </c>
      <c r="I46" s="6">
        <v>93</v>
      </c>
      <c r="J46" s="5">
        <v>6.21</v>
      </c>
      <c r="K46" s="7" t="s">
        <v>110</v>
      </c>
      <c r="L46" s="5">
        <v>12.91</v>
      </c>
      <c r="M46" s="7" t="s">
        <v>110</v>
      </c>
      <c r="N46" s="5">
        <v>105.22</v>
      </c>
      <c r="O46" s="5">
        <v>10.93</v>
      </c>
      <c r="P46" s="6">
        <v>0</v>
      </c>
    </row>
    <row r="47" spans="1:16" ht="14.25">
      <c r="A47" s="3" t="s">
        <v>63</v>
      </c>
      <c r="B47" s="4">
        <v>1.1</v>
      </c>
      <c r="C47" s="4">
        <v>2.7</v>
      </c>
      <c r="D47" s="5">
        <v>3.08</v>
      </c>
      <c r="E47" s="6">
        <v>10</v>
      </c>
      <c r="F47" s="5">
        <v>11.01</v>
      </c>
      <c r="G47" s="6">
        <v>0</v>
      </c>
      <c r="H47" s="5">
        <v>4.26</v>
      </c>
      <c r="I47" s="6">
        <v>28</v>
      </c>
      <c r="J47" s="5">
        <v>5.14</v>
      </c>
      <c r="K47" s="7" t="s">
        <v>110</v>
      </c>
      <c r="L47" s="5">
        <v>9.34</v>
      </c>
      <c r="M47" s="4">
        <v>4.4</v>
      </c>
      <c r="N47" s="5">
        <v>9.03</v>
      </c>
      <c r="O47" s="5">
        <v>3.64</v>
      </c>
      <c r="P47" s="5">
        <v>97.02</v>
      </c>
    </row>
    <row r="48" spans="1:16" ht="14.25">
      <c r="A48" s="3" t="s">
        <v>64</v>
      </c>
      <c r="B48" s="4">
        <v>8.2</v>
      </c>
      <c r="C48" s="5">
        <v>12.04</v>
      </c>
      <c r="D48" s="5">
        <v>2.59</v>
      </c>
      <c r="E48" s="6">
        <v>1</v>
      </c>
      <c r="F48" s="5">
        <v>36.16</v>
      </c>
      <c r="G48" s="4">
        <v>186.8</v>
      </c>
      <c r="H48" s="4">
        <v>0.8</v>
      </c>
      <c r="I48" s="6">
        <v>11</v>
      </c>
      <c r="J48" s="5">
        <v>9.39</v>
      </c>
      <c r="K48" s="5">
        <v>3.83</v>
      </c>
      <c r="L48" s="4">
        <v>9.4</v>
      </c>
      <c r="M48" s="5">
        <v>6.23</v>
      </c>
      <c r="N48" s="5">
        <v>12.45</v>
      </c>
      <c r="O48" s="5">
        <v>2.89</v>
      </c>
      <c r="P48" s="5">
        <v>2.28</v>
      </c>
    </row>
    <row r="49" spans="1:16" ht="14.25">
      <c r="A49" s="3" t="s">
        <v>65</v>
      </c>
      <c r="B49" s="4">
        <v>1.7</v>
      </c>
      <c r="C49" s="5">
        <v>11.51</v>
      </c>
      <c r="D49" s="5">
        <v>2.02</v>
      </c>
      <c r="E49" s="6">
        <v>22</v>
      </c>
      <c r="F49" s="5">
        <v>170.19</v>
      </c>
      <c r="G49" s="6">
        <v>0</v>
      </c>
      <c r="H49" s="5">
        <v>1.76</v>
      </c>
      <c r="I49" s="6">
        <v>16</v>
      </c>
      <c r="J49" s="5">
        <v>2.32</v>
      </c>
      <c r="K49" s="5">
        <v>5.87</v>
      </c>
      <c r="L49" s="5">
        <v>1.78</v>
      </c>
      <c r="M49" s="5">
        <v>0.18</v>
      </c>
      <c r="N49" s="5">
        <v>13.28</v>
      </c>
      <c r="O49" s="4">
        <v>4.4</v>
      </c>
      <c r="P49" s="6">
        <v>0</v>
      </c>
    </row>
    <row r="50" spans="1:16" ht="14.25">
      <c r="A50" s="3" t="s">
        <v>66</v>
      </c>
      <c r="B50" s="4">
        <v>0.4</v>
      </c>
      <c r="C50" s="5">
        <v>0.15</v>
      </c>
      <c r="D50" s="5">
        <v>0.46</v>
      </c>
      <c r="E50" s="6">
        <v>1</v>
      </c>
      <c r="F50" s="6">
        <v>0</v>
      </c>
      <c r="G50" s="6">
        <v>0</v>
      </c>
      <c r="H50" s="5">
        <v>1.14</v>
      </c>
      <c r="I50" s="6">
        <v>0</v>
      </c>
      <c r="J50" s="5">
        <v>0.03</v>
      </c>
      <c r="K50" s="5">
        <v>0.55</v>
      </c>
      <c r="L50" s="6">
        <v>0</v>
      </c>
      <c r="M50" s="7" t="s">
        <v>110</v>
      </c>
      <c r="N50" s="6">
        <v>0</v>
      </c>
      <c r="O50" s="5">
        <v>1.61</v>
      </c>
      <c r="P50" s="6">
        <v>0</v>
      </c>
    </row>
    <row r="51" spans="1:16" ht="14.25">
      <c r="A51" s="3" t="s">
        <v>67</v>
      </c>
      <c r="B51" s="6">
        <v>1</v>
      </c>
      <c r="C51" s="5">
        <v>6.27</v>
      </c>
      <c r="D51" s="5">
        <v>1.59</v>
      </c>
      <c r="E51" s="6">
        <v>91</v>
      </c>
      <c r="F51" s="5">
        <v>33.06</v>
      </c>
      <c r="G51" s="6">
        <v>0</v>
      </c>
      <c r="H51" s="5">
        <v>7.59</v>
      </c>
      <c r="I51" s="6">
        <v>78</v>
      </c>
      <c r="J51" s="5">
        <v>15.52</v>
      </c>
      <c r="K51" s="5">
        <v>17.35</v>
      </c>
      <c r="L51" s="5">
        <v>38.62</v>
      </c>
      <c r="M51" s="5">
        <v>3.06</v>
      </c>
      <c r="N51" s="5">
        <v>12.04</v>
      </c>
      <c r="O51" s="5">
        <v>12.11</v>
      </c>
      <c r="P51" s="5">
        <v>259.09</v>
      </c>
    </row>
    <row r="52" spans="1:16" ht="14.25">
      <c r="A52" s="3" t="s">
        <v>68</v>
      </c>
      <c r="B52" s="4">
        <v>1.8</v>
      </c>
      <c r="C52" s="5">
        <v>10.45</v>
      </c>
      <c r="D52" s="5">
        <v>19.14</v>
      </c>
      <c r="E52" s="6">
        <v>26</v>
      </c>
      <c r="F52" s="6">
        <v>0</v>
      </c>
      <c r="G52" s="4">
        <v>38.9</v>
      </c>
      <c r="H52" s="5">
        <v>8.03</v>
      </c>
      <c r="I52" s="6">
        <v>81</v>
      </c>
      <c r="J52" s="5">
        <v>0.57</v>
      </c>
      <c r="K52" s="5">
        <v>2.84</v>
      </c>
      <c r="L52" s="5">
        <v>6.25</v>
      </c>
      <c r="M52" s="5">
        <v>2.71</v>
      </c>
      <c r="N52" s="5">
        <v>12.76</v>
      </c>
      <c r="O52" s="5">
        <v>2.25</v>
      </c>
      <c r="P52" s="5">
        <v>116.42</v>
      </c>
    </row>
    <row r="53" spans="1:16" ht="14.25">
      <c r="A53" s="3" t="s">
        <v>69</v>
      </c>
      <c r="B53" s="4">
        <v>123.9</v>
      </c>
      <c r="C53" s="5">
        <v>94.24</v>
      </c>
      <c r="D53" s="5">
        <v>734.13</v>
      </c>
      <c r="E53" s="6">
        <v>732</v>
      </c>
      <c r="F53" s="5">
        <v>1016.23</v>
      </c>
      <c r="G53" s="4">
        <v>357.6</v>
      </c>
      <c r="H53" s="5">
        <v>101.93</v>
      </c>
      <c r="I53" s="6">
        <v>181</v>
      </c>
      <c r="J53" s="5">
        <v>143.73</v>
      </c>
      <c r="K53" s="5">
        <v>203.02</v>
      </c>
      <c r="L53" s="5">
        <v>109.93</v>
      </c>
      <c r="M53" s="5">
        <v>41.79</v>
      </c>
      <c r="N53" s="5">
        <v>271.15</v>
      </c>
      <c r="O53" s="5">
        <v>33.55</v>
      </c>
      <c r="P53" s="5">
        <v>1262.35</v>
      </c>
    </row>
    <row r="54" spans="1:16" ht="14.25">
      <c r="A54" s="3" t="s">
        <v>70</v>
      </c>
      <c r="B54" s="4">
        <v>55.7</v>
      </c>
      <c r="C54" s="4">
        <v>64.5</v>
      </c>
      <c r="D54" s="5">
        <v>35.64</v>
      </c>
      <c r="E54" s="6">
        <v>584</v>
      </c>
      <c r="F54" s="6">
        <v>953</v>
      </c>
      <c r="G54" s="6">
        <v>250</v>
      </c>
      <c r="H54" s="5">
        <v>39.73</v>
      </c>
      <c r="I54" s="6">
        <v>182</v>
      </c>
      <c r="J54" s="5">
        <v>25.56</v>
      </c>
      <c r="K54" s="5">
        <v>236.09</v>
      </c>
      <c r="L54" s="5">
        <v>11.32</v>
      </c>
      <c r="M54" s="5">
        <v>26.33</v>
      </c>
      <c r="N54" s="5">
        <v>22.62</v>
      </c>
      <c r="O54" s="4">
        <v>44.7</v>
      </c>
      <c r="P54" s="5">
        <v>197.46</v>
      </c>
    </row>
    <row r="55" spans="1:16" ht="14.25">
      <c r="A55" s="3" t="s">
        <v>71</v>
      </c>
      <c r="B55" s="6">
        <v>28</v>
      </c>
      <c r="C55" s="5">
        <v>0.19</v>
      </c>
      <c r="D55" s="4">
        <v>1.6</v>
      </c>
      <c r="E55" s="6">
        <v>0</v>
      </c>
      <c r="F55" s="5">
        <v>11.02</v>
      </c>
      <c r="G55" s="4">
        <v>273.7</v>
      </c>
      <c r="H55" s="6">
        <v>0</v>
      </c>
      <c r="I55" s="6">
        <v>12</v>
      </c>
      <c r="J55" s="5">
        <v>0.34</v>
      </c>
      <c r="K55" s="5">
        <v>2.14</v>
      </c>
      <c r="L55" s="5">
        <v>1.91</v>
      </c>
      <c r="M55" s="5">
        <v>3.03</v>
      </c>
      <c r="N55" s="5">
        <v>21.79</v>
      </c>
      <c r="O55" s="5">
        <v>0.43</v>
      </c>
      <c r="P55" s="6">
        <v>0</v>
      </c>
    </row>
    <row r="56" spans="1:16" ht="14.25">
      <c r="A56" s="3" t="s">
        <v>72</v>
      </c>
      <c r="B56" s="4">
        <v>18.5</v>
      </c>
      <c r="C56" s="5">
        <v>25.26</v>
      </c>
      <c r="D56" s="4">
        <v>7.9</v>
      </c>
      <c r="E56" s="6">
        <v>484</v>
      </c>
      <c r="F56" s="5">
        <v>17.02</v>
      </c>
      <c r="G56" s="4">
        <v>60.9</v>
      </c>
      <c r="H56" s="5">
        <v>21.02</v>
      </c>
      <c r="I56" s="6">
        <v>555</v>
      </c>
      <c r="J56" s="5">
        <v>34.14</v>
      </c>
      <c r="K56" s="5">
        <v>40.71</v>
      </c>
      <c r="L56" s="5">
        <v>6.55</v>
      </c>
      <c r="M56" s="5">
        <v>1.85</v>
      </c>
      <c r="N56" s="5">
        <v>1.56</v>
      </c>
      <c r="O56" s="5">
        <v>0.32</v>
      </c>
      <c r="P56" s="6">
        <v>0</v>
      </c>
    </row>
    <row r="57" spans="1:16" ht="14.25">
      <c r="A57" s="3" t="s">
        <v>73</v>
      </c>
      <c r="B57" s="6">
        <v>0</v>
      </c>
      <c r="C57" s="7" t="s">
        <v>110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7" t="s">
        <v>110</v>
      </c>
      <c r="N57" s="6">
        <v>0</v>
      </c>
      <c r="O57" s="6">
        <v>0</v>
      </c>
      <c r="P57" s="6">
        <v>0</v>
      </c>
    </row>
    <row r="58" spans="1:16" ht="14.25">
      <c r="A58" s="3" t="s">
        <v>74</v>
      </c>
      <c r="B58" s="4">
        <v>128.9</v>
      </c>
      <c r="C58" s="5">
        <v>35.67</v>
      </c>
      <c r="D58" s="5">
        <v>15.24</v>
      </c>
      <c r="E58" s="6">
        <v>130</v>
      </c>
      <c r="F58" s="5">
        <v>983.92</v>
      </c>
      <c r="G58" s="4">
        <v>508.2</v>
      </c>
      <c r="H58" s="5">
        <v>17.48</v>
      </c>
      <c r="I58" s="6">
        <v>423</v>
      </c>
      <c r="J58" s="5">
        <v>17.48</v>
      </c>
      <c r="K58" s="5">
        <v>34.45</v>
      </c>
      <c r="L58" s="5">
        <v>102.29</v>
      </c>
      <c r="M58" s="5">
        <v>4.56</v>
      </c>
      <c r="N58" s="4">
        <v>129.5</v>
      </c>
      <c r="O58" s="5">
        <v>62.39</v>
      </c>
      <c r="P58" s="5">
        <v>92.45</v>
      </c>
    </row>
    <row r="59" spans="1:16" ht="14.25">
      <c r="A59" s="3" t="s">
        <v>75</v>
      </c>
      <c r="B59" s="4">
        <v>14.2</v>
      </c>
      <c r="C59" s="5">
        <v>9.72</v>
      </c>
      <c r="D59" s="5">
        <v>4.74</v>
      </c>
      <c r="E59" s="6">
        <v>296</v>
      </c>
      <c r="F59" s="5">
        <v>392.65</v>
      </c>
      <c r="G59" s="4">
        <v>28.5</v>
      </c>
      <c r="H59" s="5">
        <v>9.37</v>
      </c>
      <c r="I59" s="6">
        <v>45</v>
      </c>
      <c r="J59" s="5">
        <v>12.51</v>
      </c>
      <c r="K59" s="5">
        <v>20.13</v>
      </c>
      <c r="L59" s="5">
        <v>28.26</v>
      </c>
      <c r="M59" s="7" t="s">
        <v>110</v>
      </c>
      <c r="N59" s="5">
        <v>30.09</v>
      </c>
      <c r="O59" s="5">
        <v>0.32</v>
      </c>
      <c r="P59" s="5">
        <v>95.87</v>
      </c>
    </row>
    <row r="60" spans="1:16" ht="14.25">
      <c r="A60" s="3" t="s">
        <v>76</v>
      </c>
      <c r="B60" s="6">
        <v>0</v>
      </c>
      <c r="C60" s="5">
        <v>0.15</v>
      </c>
      <c r="D60" s="5">
        <v>0.01</v>
      </c>
      <c r="E60" s="6">
        <v>0</v>
      </c>
      <c r="F60" s="6">
        <v>0</v>
      </c>
      <c r="G60" s="6">
        <v>37</v>
      </c>
      <c r="H60" s="5">
        <v>2.26</v>
      </c>
      <c r="I60" s="6">
        <v>0</v>
      </c>
      <c r="J60" s="6">
        <v>0</v>
      </c>
      <c r="K60" s="6">
        <v>0</v>
      </c>
      <c r="L60" s="6">
        <v>0</v>
      </c>
      <c r="M60" s="7" t="s">
        <v>110</v>
      </c>
      <c r="N60" s="6">
        <v>0</v>
      </c>
      <c r="O60" s="6">
        <v>0</v>
      </c>
      <c r="P60" s="6">
        <v>0</v>
      </c>
    </row>
    <row r="61" spans="1:16" ht="14.25">
      <c r="A61" s="3" t="s">
        <v>77</v>
      </c>
      <c r="B61" s="4">
        <v>4.9</v>
      </c>
      <c r="C61" s="5">
        <v>2.73</v>
      </c>
      <c r="D61" s="5">
        <v>3.31</v>
      </c>
      <c r="E61" s="6">
        <v>47</v>
      </c>
      <c r="F61" s="6">
        <v>0</v>
      </c>
      <c r="G61" s="4">
        <v>68.6</v>
      </c>
      <c r="H61" s="5">
        <v>6.56</v>
      </c>
      <c r="I61" s="6">
        <v>18</v>
      </c>
      <c r="J61" s="5">
        <v>6.76</v>
      </c>
      <c r="K61" s="5">
        <v>12.99</v>
      </c>
      <c r="L61" s="5">
        <v>4.19</v>
      </c>
      <c r="M61" s="5">
        <v>0.74</v>
      </c>
      <c r="N61" s="5">
        <v>7.47</v>
      </c>
      <c r="O61" s="5">
        <v>0.86</v>
      </c>
      <c r="P61" s="5">
        <v>159.79</v>
      </c>
    </row>
    <row r="62" spans="1:16" ht="14.25">
      <c r="A62" s="3" t="s">
        <v>78</v>
      </c>
      <c r="B62" s="6">
        <v>298</v>
      </c>
      <c r="C62" s="5">
        <v>177.38</v>
      </c>
      <c r="D62" s="5">
        <v>560.67</v>
      </c>
      <c r="E62" s="6">
        <v>1107</v>
      </c>
      <c r="F62" s="5">
        <v>405.79</v>
      </c>
      <c r="G62" s="4">
        <v>137.7</v>
      </c>
      <c r="H62" s="5">
        <v>49.33</v>
      </c>
      <c r="I62" s="6">
        <v>319</v>
      </c>
      <c r="J62" s="5">
        <v>145.13</v>
      </c>
      <c r="K62" s="5">
        <v>308.58</v>
      </c>
      <c r="L62" s="5">
        <v>25.82</v>
      </c>
      <c r="M62" s="5">
        <v>22.33</v>
      </c>
      <c r="N62" s="5">
        <v>79.28</v>
      </c>
      <c r="O62" s="5">
        <v>57.03</v>
      </c>
      <c r="P62" s="5">
        <v>595.79</v>
      </c>
    </row>
    <row r="63" spans="1:16" ht="14.25">
      <c r="A63" s="3" t="s">
        <v>79</v>
      </c>
      <c r="B63" s="4">
        <v>17.2</v>
      </c>
      <c r="C63" s="5">
        <v>3.57</v>
      </c>
      <c r="D63" s="5">
        <v>50.99</v>
      </c>
      <c r="E63" s="6">
        <v>2056</v>
      </c>
      <c r="F63" s="5">
        <v>429.18</v>
      </c>
      <c r="G63" s="4">
        <v>64.4</v>
      </c>
      <c r="H63" s="5">
        <v>11.89</v>
      </c>
      <c r="I63" s="6">
        <v>236</v>
      </c>
      <c r="J63" s="6">
        <v>73</v>
      </c>
      <c r="K63" s="5">
        <v>35.39</v>
      </c>
      <c r="L63" s="5">
        <v>19.35</v>
      </c>
      <c r="M63" s="5">
        <v>397.47</v>
      </c>
      <c r="N63" s="5">
        <v>29.68</v>
      </c>
      <c r="O63" s="5">
        <v>11.36</v>
      </c>
      <c r="P63" s="4">
        <v>402.9</v>
      </c>
    </row>
    <row r="64" spans="1:16" ht="14.25">
      <c r="A64" s="3" t="s">
        <v>80</v>
      </c>
      <c r="B64" s="4">
        <v>33.6</v>
      </c>
      <c r="C64" s="5">
        <v>4.75</v>
      </c>
      <c r="D64" s="5">
        <v>3.08</v>
      </c>
      <c r="E64" s="6">
        <v>3054</v>
      </c>
      <c r="F64" s="6">
        <v>0</v>
      </c>
      <c r="G64" s="6">
        <v>0</v>
      </c>
      <c r="H64" s="5">
        <v>0.54</v>
      </c>
      <c r="I64" s="6">
        <v>192</v>
      </c>
      <c r="J64" s="5">
        <v>7.05</v>
      </c>
      <c r="K64" s="4">
        <v>3.3</v>
      </c>
      <c r="L64" s="5">
        <v>16.35</v>
      </c>
      <c r="M64" s="5">
        <v>1.06</v>
      </c>
      <c r="N64" s="5">
        <v>12.35</v>
      </c>
      <c r="O64" s="5">
        <v>0.75</v>
      </c>
      <c r="P64" s="5">
        <v>437.14</v>
      </c>
    </row>
    <row r="65" spans="1:16" ht="14.25">
      <c r="A65" s="3" t="s">
        <v>81</v>
      </c>
      <c r="B65" s="4">
        <v>0.4</v>
      </c>
      <c r="C65" s="5">
        <v>3.38</v>
      </c>
      <c r="D65" s="5">
        <v>1.27</v>
      </c>
      <c r="E65" s="6">
        <v>6</v>
      </c>
      <c r="F65" s="6">
        <v>0</v>
      </c>
      <c r="G65" s="6">
        <v>0</v>
      </c>
      <c r="H65" s="5">
        <v>0.83</v>
      </c>
      <c r="I65" s="6">
        <v>0</v>
      </c>
      <c r="J65" s="5">
        <v>0.76</v>
      </c>
      <c r="K65" s="5">
        <v>0.04</v>
      </c>
      <c r="L65" s="5">
        <v>0.54</v>
      </c>
      <c r="M65" s="5">
        <v>0.13</v>
      </c>
      <c r="N65" s="6">
        <v>0</v>
      </c>
      <c r="O65" s="5">
        <v>0.21</v>
      </c>
      <c r="P65" s="6">
        <v>0</v>
      </c>
    </row>
    <row r="66" spans="1:16" ht="14.25">
      <c r="A66" s="3" t="s">
        <v>82</v>
      </c>
      <c r="B66" s="4">
        <v>194.2</v>
      </c>
      <c r="C66" s="5">
        <v>27.42</v>
      </c>
      <c r="D66" s="5">
        <v>36.74</v>
      </c>
      <c r="E66" s="6">
        <v>323</v>
      </c>
      <c r="F66" s="5">
        <v>168.33</v>
      </c>
      <c r="G66" s="4">
        <v>342.2</v>
      </c>
      <c r="H66" s="5">
        <v>23.84</v>
      </c>
      <c r="I66" s="6">
        <v>224</v>
      </c>
      <c r="J66" s="5">
        <v>56.86</v>
      </c>
      <c r="K66" s="5">
        <v>24.93</v>
      </c>
      <c r="L66" s="5">
        <v>31.85</v>
      </c>
      <c r="M66" s="5">
        <v>4.73</v>
      </c>
      <c r="N66" s="5">
        <v>21.48</v>
      </c>
      <c r="O66" s="5">
        <v>2.89</v>
      </c>
      <c r="P66" s="6">
        <v>0</v>
      </c>
    </row>
    <row r="67" spans="1:16" ht="14.25">
      <c r="A67" s="3" t="s">
        <v>83</v>
      </c>
      <c r="B67" s="4">
        <v>1.6</v>
      </c>
      <c r="C67" s="5">
        <v>29.32</v>
      </c>
      <c r="D67" s="5">
        <v>4.77</v>
      </c>
      <c r="E67" s="6">
        <v>271</v>
      </c>
      <c r="F67" s="6">
        <v>0</v>
      </c>
      <c r="G67" s="6">
        <v>0</v>
      </c>
      <c r="H67" s="5">
        <v>5.92</v>
      </c>
      <c r="I67" s="6">
        <v>75</v>
      </c>
      <c r="J67" s="4">
        <v>1.7</v>
      </c>
      <c r="K67" s="5">
        <v>24.69</v>
      </c>
      <c r="L67" s="5">
        <v>8.71</v>
      </c>
      <c r="M67" s="5">
        <v>11.13</v>
      </c>
      <c r="N67" s="5">
        <v>39.85</v>
      </c>
      <c r="O67" s="5">
        <v>3.64</v>
      </c>
      <c r="P67" s="5">
        <v>17.12</v>
      </c>
    </row>
    <row r="68" spans="1:16" ht="14.25">
      <c r="A68" s="3" t="s">
        <v>84</v>
      </c>
      <c r="B68" s="4">
        <v>0.1</v>
      </c>
      <c r="C68" s="5">
        <v>6.46</v>
      </c>
      <c r="D68" s="5">
        <v>1.27</v>
      </c>
      <c r="E68" s="6">
        <v>18</v>
      </c>
      <c r="F68" s="5">
        <v>125.23</v>
      </c>
      <c r="G68" s="6">
        <v>0</v>
      </c>
      <c r="H68" s="5">
        <v>1.95</v>
      </c>
      <c r="I68" s="6">
        <v>7</v>
      </c>
      <c r="J68" s="5">
        <v>2.39</v>
      </c>
      <c r="K68" s="5">
        <v>2.84</v>
      </c>
      <c r="L68" s="5">
        <v>0.37</v>
      </c>
      <c r="M68" s="5">
        <v>0.75</v>
      </c>
      <c r="N68" s="6">
        <v>0</v>
      </c>
      <c r="O68" s="5">
        <v>0.32</v>
      </c>
      <c r="P68" s="6">
        <v>0</v>
      </c>
    </row>
    <row r="69" spans="1:16" ht="14.25">
      <c r="A69" s="3" t="s">
        <v>85</v>
      </c>
      <c r="B69" s="4">
        <v>0.2</v>
      </c>
      <c r="C69" s="5">
        <v>0.84</v>
      </c>
      <c r="D69" s="5">
        <v>0.04</v>
      </c>
      <c r="E69" s="6">
        <v>18</v>
      </c>
      <c r="F69" s="6">
        <v>0</v>
      </c>
      <c r="G69" s="6">
        <v>0</v>
      </c>
      <c r="H69" s="5">
        <v>0.08</v>
      </c>
      <c r="I69" s="6">
        <v>6</v>
      </c>
      <c r="J69" s="6">
        <v>0</v>
      </c>
      <c r="K69" s="5">
        <v>6.78</v>
      </c>
      <c r="L69" s="5">
        <v>1.74</v>
      </c>
      <c r="M69" s="7" t="s">
        <v>110</v>
      </c>
      <c r="N69" s="5">
        <v>18.06</v>
      </c>
      <c r="O69" s="5">
        <v>0.21</v>
      </c>
      <c r="P69" s="6">
        <v>0</v>
      </c>
    </row>
    <row r="70" spans="1:16" ht="14.25">
      <c r="A70" s="3" t="s">
        <v>86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7" t="s">
        <v>110</v>
      </c>
      <c r="N70" s="6">
        <v>0</v>
      </c>
      <c r="O70" s="6">
        <v>0</v>
      </c>
      <c r="P70" s="6">
        <v>0</v>
      </c>
    </row>
    <row r="71" spans="1:16" ht="14.25">
      <c r="A71" s="3" t="s">
        <v>87</v>
      </c>
      <c r="B71" s="4">
        <v>0.4</v>
      </c>
      <c r="C71" s="5">
        <v>0.84</v>
      </c>
      <c r="D71" s="5">
        <v>0.01</v>
      </c>
      <c r="E71" s="6">
        <v>0</v>
      </c>
      <c r="F71" s="6">
        <v>0</v>
      </c>
      <c r="G71" s="6">
        <v>0</v>
      </c>
      <c r="H71" s="6">
        <v>0</v>
      </c>
      <c r="I71" s="6">
        <v>2</v>
      </c>
      <c r="J71" s="6">
        <v>0</v>
      </c>
      <c r="K71" s="5">
        <v>0.75</v>
      </c>
      <c r="L71" s="5">
        <v>0.29</v>
      </c>
      <c r="M71" s="7" t="s">
        <v>110</v>
      </c>
      <c r="N71" s="6">
        <v>0</v>
      </c>
      <c r="O71" s="5">
        <v>0.11</v>
      </c>
      <c r="P71" s="6">
        <v>0</v>
      </c>
    </row>
    <row r="72" spans="1:16" ht="14.25">
      <c r="A72" s="3" t="s">
        <v>88</v>
      </c>
      <c r="B72" s="4">
        <v>11.3</v>
      </c>
      <c r="C72" s="5">
        <v>0.11</v>
      </c>
      <c r="D72" s="5">
        <v>0.08</v>
      </c>
      <c r="E72" s="6">
        <v>0</v>
      </c>
      <c r="F72" s="6">
        <v>0</v>
      </c>
      <c r="G72" s="4">
        <v>8.4</v>
      </c>
      <c r="H72" s="6">
        <v>0</v>
      </c>
      <c r="I72" s="6">
        <v>1</v>
      </c>
      <c r="J72" s="5">
        <v>0.11</v>
      </c>
      <c r="K72" s="4">
        <v>0.6</v>
      </c>
      <c r="L72" s="6">
        <v>0</v>
      </c>
      <c r="M72" s="5">
        <v>0.67</v>
      </c>
      <c r="N72" s="6">
        <v>0</v>
      </c>
      <c r="O72" s="5">
        <v>0.21</v>
      </c>
      <c r="P72" s="6">
        <v>0</v>
      </c>
    </row>
    <row r="73" spans="1:16" ht="14.25">
      <c r="A73" s="3" t="s">
        <v>89</v>
      </c>
      <c r="B73" s="4">
        <v>5.1</v>
      </c>
      <c r="C73" s="4">
        <v>0.3</v>
      </c>
      <c r="D73" s="5">
        <v>1.52</v>
      </c>
      <c r="E73" s="6">
        <v>72</v>
      </c>
      <c r="F73" s="6">
        <v>0</v>
      </c>
      <c r="G73" s="4">
        <v>232.5</v>
      </c>
      <c r="H73" s="5">
        <v>12.17</v>
      </c>
      <c r="I73" s="6">
        <v>56</v>
      </c>
      <c r="J73" s="5">
        <v>10.14</v>
      </c>
      <c r="K73" s="5">
        <v>15.18</v>
      </c>
      <c r="L73" s="4">
        <v>22.1</v>
      </c>
      <c r="M73" s="5">
        <v>1.62</v>
      </c>
      <c r="N73" s="5">
        <v>8.41</v>
      </c>
      <c r="O73" s="5">
        <v>0.75</v>
      </c>
      <c r="P73" s="6">
        <v>0</v>
      </c>
    </row>
    <row r="74" spans="1:16" ht="14.25">
      <c r="A74" s="3" t="s">
        <v>90</v>
      </c>
      <c r="B74" s="4">
        <v>1.8</v>
      </c>
      <c r="C74" s="5">
        <v>0.84</v>
      </c>
      <c r="D74" s="6">
        <v>0</v>
      </c>
      <c r="E74" s="6">
        <v>0</v>
      </c>
      <c r="F74" s="6">
        <v>0</v>
      </c>
      <c r="G74" s="6">
        <v>0</v>
      </c>
      <c r="H74" s="5">
        <v>0.75</v>
      </c>
      <c r="I74" s="6">
        <v>11</v>
      </c>
      <c r="J74" s="5">
        <v>1.58</v>
      </c>
      <c r="K74" s="5">
        <v>3.29</v>
      </c>
      <c r="L74" s="5">
        <v>0.26</v>
      </c>
      <c r="M74" s="5">
        <v>2.69</v>
      </c>
      <c r="N74" s="6">
        <v>0</v>
      </c>
      <c r="O74" s="5">
        <v>8.04</v>
      </c>
      <c r="P74" s="6">
        <v>0</v>
      </c>
    </row>
    <row r="75" spans="1:16" ht="14.25">
      <c r="A75" s="3" t="s">
        <v>91</v>
      </c>
      <c r="B75" s="4">
        <v>0.4</v>
      </c>
      <c r="C75" s="5">
        <v>0.27</v>
      </c>
      <c r="D75" s="5">
        <v>0.82</v>
      </c>
      <c r="E75" s="6">
        <v>15</v>
      </c>
      <c r="F75" s="6">
        <v>0</v>
      </c>
      <c r="G75" s="6">
        <v>0</v>
      </c>
      <c r="H75" s="6">
        <v>0</v>
      </c>
      <c r="I75" s="6">
        <v>6</v>
      </c>
      <c r="J75" s="5">
        <v>1.14</v>
      </c>
      <c r="K75" s="5">
        <v>3.12</v>
      </c>
      <c r="L75" s="6">
        <v>0</v>
      </c>
      <c r="M75" s="7" t="s">
        <v>110</v>
      </c>
      <c r="N75" s="5">
        <v>5.91</v>
      </c>
      <c r="O75" s="6">
        <v>0</v>
      </c>
      <c r="P75" s="6">
        <v>0</v>
      </c>
    </row>
    <row r="76" spans="1:16" ht="14.25">
      <c r="A76" s="3" t="s">
        <v>92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7" t="s">
        <v>110</v>
      </c>
      <c r="N76" s="6">
        <v>0</v>
      </c>
      <c r="O76" s="6">
        <v>0</v>
      </c>
      <c r="P76" s="6">
        <v>0</v>
      </c>
    </row>
    <row r="77" spans="1:16" ht="14.25">
      <c r="A77" s="3" t="s">
        <v>93</v>
      </c>
      <c r="B77" s="6">
        <v>0</v>
      </c>
      <c r="C77" s="7" t="s">
        <v>110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7" t="s">
        <v>110</v>
      </c>
      <c r="L77" s="6">
        <v>0</v>
      </c>
      <c r="M77" s="7" t="s">
        <v>110</v>
      </c>
      <c r="N77" s="6">
        <v>0</v>
      </c>
      <c r="O77" s="6">
        <v>0</v>
      </c>
      <c r="P77" s="6">
        <v>0</v>
      </c>
    </row>
    <row r="78" spans="1:16" ht="14.25">
      <c r="A78" s="3" t="s">
        <v>8</v>
      </c>
      <c r="B78" s="4">
        <v>6855.6</v>
      </c>
      <c r="C78" s="5">
        <v>4891.41</v>
      </c>
      <c r="D78" s="5">
        <v>7118.36</v>
      </c>
      <c r="E78" s="6">
        <v>30187</v>
      </c>
      <c r="F78" s="4">
        <v>46112.8</v>
      </c>
      <c r="G78" s="6">
        <v>24369</v>
      </c>
      <c r="H78" s="5">
        <v>5181.72</v>
      </c>
      <c r="I78" s="6">
        <v>18759</v>
      </c>
      <c r="J78" s="5">
        <v>4072.88</v>
      </c>
      <c r="K78" s="5">
        <v>16936.21</v>
      </c>
      <c r="L78" s="5">
        <v>4197.54</v>
      </c>
      <c r="M78" s="6">
        <v>3166</v>
      </c>
      <c r="N78" s="5">
        <v>5987.21</v>
      </c>
      <c r="O78" s="4">
        <v>2417.3</v>
      </c>
      <c r="P78" s="5">
        <v>19470.52</v>
      </c>
    </row>
    <row r="79" spans="1:16" ht="14.25">
      <c r="A79" s="3" t="s">
        <v>94</v>
      </c>
      <c r="B79" s="7" t="s">
        <v>110</v>
      </c>
      <c r="C79" s="7" t="s">
        <v>110</v>
      </c>
      <c r="D79" s="7" t="s">
        <v>110</v>
      </c>
      <c r="E79" s="7" t="s">
        <v>110</v>
      </c>
      <c r="F79" s="7" t="s">
        <v>110</v>
      </c>
      <c r="G79" s="7" t="s">
        <v>110</v>
      </c>
      <c r="H79" s="7" t="s">
        <v>110</v>
      </c>
      <c r="I79" s="7" t="s">
        <v>110</v>
      </c>
      <c r="J79" s="7" t="s">
        <v>110</v>
      </c>
      <c r="K79" s="7" t="s">
        <v>110</v>
      </c>
      <c r="L79" s="7" t="s">
        <v>110</v>
      </c>
      <c r="M79" s="7" t="s">
        <v>110</v>
      </c>
      <c r="N79" s="5">
        <v>5.19</v>
      </c>
      <c r="O79" s="6">
        <v>0</v>
      </c>
      <c r="P79" s="7" t="s">
        <v>110</v>
      </c>
    </row>
    <row r="80" spans="1:16" ht="14.25">
      <c r="A80" s="3" t="s">
        <v>95</v>
      </c>
      <c r="B80" s="7" t="s">
        <v>110</v>
      </c>
      <c r="C80" s="7" t="s">
        <v>110</v>
      </c>
      <c r="D80" s="7" t="s">
        <v>110</v>
      </c>
      <c r="E80" s="7" t="s">
        <v>110</v>
      </c>
      <c r="F80" s="7" t="s">
        <v>110</v>
      </c>
      <c r="G80" s="7" t="s">
        <v>110</v>
      </c>
      <c r="H80" s="7" t="s">
        <v>110</v>
      </c>
      <c r="I80" s="7" t="s">
        <v>110</v>
      </c>
      <c r="J80" s="7" t="s">
        <v>110</v>
      </c>
      <c r="K80" s="7" t="s">
        <v>110</v>
      </c>
      <c r="L80" s="7" t="s">
        <v>110</v>
      </c>
      <c r="M80" s="7" t="s">
        <v>110</v>
      </c>
      <c r="N80" s="7" t="s">
        <v>110</v>
      </c>
      <c r="O80" s="7" t="s">
        <v>110</v>
      </c>
      <c r="P80" s="7" t="s">
        <v>110</v>
      </c>
    </row>
    <row r="81" spans="1:16" ht="14.25">
      <c r="A81" s="3" t="s">
        <v>96</v>
      </c>
      <c r="B81" s="7" t="s">
        <v>110</v>
      </c>
      <c r="C81" s="7" t="s">
        <v>110</v>
      </c>
      <c r="D81" s="7" t="s">
        <v>110</v>
      </c>
      <c r="E81" s="7" t="s">
        <v>110</v>
      </c>
      <c r="F81" s="7" t="s">
        <v>110</v>
      </c>
      <c r="G81" s="7" t="s">
        <v>110</v>
      </c>
      <c r="H81" s="7" t="s">
        <v>110</v>
      </c>
      <c r="I81" s="7" t="s">
        <v>110</v>
      </c>
      <c r="J81" s="7" t="s">
        <v>110</v>
      </c>
      <c r="K81" s="7" t="s">
        <v>110</v>
      </c>
      <c r="L81" s="7" t="s">
        <v>110</v>
      </c>
      <c r="M81" s="7" t="s">
        <v>110</v>
      </c>
      <c r="N81" s="7" t="s">
        <v>110</v>
      </c>
      <c r="O81" s="6">
        <v>0</v>
      </c>
      <c r="P81" s="7" t="s">
        <v>110</v>
      </c>
    </row>
    <row r="82" spans="1:16" ht="14.25">
      <c r="A82" s="3" t="s">
        <v>97</v>
      </c>
      <c r="B82" s="4">
        <v>6855.6</v>
      </c>
      <c r="C82" s="5">
        <v>4891.41</v>
      </c>
      <c r="D82" s="5">
        <v>7118.36</v>
      </c>
      <c r="E82" s="6">
        <v>30187</v>
      </c>
      <c r="F82" s="4">
        <v>46112.8</v>
      </c>
      <c r="G82" s="6">
        <v>24369</v>
      </c>
      <c r="H82" s="5">
        <v>5181.72</v>
      </c>
      <c r="I82" s="6">
        <v>18759</v>
      </c>
      <c r="J82" s="5">
        <v>4072.88</v>
      </c>
      <c r="K82" s="5">
        <v>16936.21</v>
      </c>
      <c r="L82" s="5">
        <v>4197.54</v>
      </c>
      <c r="M82" s="6">
        <v>3166</v>
      </c>
      <c r="N82" s="4">
        <v>5992.4</v>
      </c>
      <c r="O82" s="4">
        <v>2417.3</v>
      </c>
      <c r="P82" s="5">
        <v>19470.52</v>
      </c>
    </row>
    <row r="83" spans="1:16" ht="14.25">
      <c r="A83" s="3" t="s">
        <v>98</v>
      </c>
      <c r="B83" s="6">
        <v>561</v>
      </c>
      <c r="C83" s="5">
        <v>1390.65</v>
      </c>
      <c r="D83" s="5">
        <v>1279.38</v>
      </c>
      <c r="E83" s="6">
        <v>6726</v>
      </c>
      <c r="F83" s="6">
        <v>8209</v>
      </c>
      <c r="G83" s="4">
        <v>8116.2</v>
      </c>
      <c r="H83" s="5">
        <v>1051.49</v>
      </c>
      <c r="I83" s="6">
        <v>3086</v>
      </c>
      <c r="J83" s="5">
        <v>438.68</v>
      </c>
      <c r="K83" s="5">
        <v>1863.77</v>
      </c>
      <c r="L83" s="4">
        <v>916.4</v>
      </c>
      <c r="M83" s="6">
        <v>451</v>
      </c>
      <c r="N83" s="5">
        <v>1293.05</v>
      </c>
      <c r="O83" s="5">
        <v>605.13</v>
      </c>
      <c r="P83" s="4">
        <v>4401.1</v>
      </c>
    </row>
    <row r="84" spans="1:16" ht="14.25">
      <c r="A84" s="3" t="s">
        <v>99</v>
      </c>
      <c r="B84" s="4">
        <v>429.9</v>
      </c>
      <c r="C84" s="5">
        <v>1090.55</v>
      </c>
      <c r="D84" s="5">
        <v>1205.41</v>
      </c>
      <c r="E84" s="6">
        <v>5698</v>
      </c>
      <c r="F84" s="7" t="s">
        <v>110</v>
      </c>
      <c r="G84" s="4">
        <v>6672.5</v>
      </c>
      <c r="H84" s="5">
        <v>903.24</v>
      </c>
      <c r="I84" s="6">
        <v>2466</v>
      </c>
      <c r="J84" s="5">
        <v>364.02</v>
      </c>
      <c r="K84" s="5">
        <v>1620.75</v>
      </c>
      <c r="L84" s="5">
        <v>753.77</v>
      </c>
      <c r="M84" s="6">
        <v>348</v>
      </c>
      <c r="N84" s="5">
        <v>1187.83</v>
      </c>
      <c r="O84" s="6">
        <v>0</v>
      </c>
      <c r="P84" s="5">
        <v>3839.55</v>
      </c>
    </row>
    <row r="85" spans="1:16" ht="14.25">
      <c r="A85" s="3" t="s">
        <v>100</v>
      </c>
      <c r="B85" s="4">
        <v>-430.7</v>
      </c>
      <c r="C85" s="4">
        <v>-1159.9</v>
      </c>
      <c r="D85" s="5">
        <v>-782.26</v>
      </c>
      <c r="E85" s="6">
        <v>-5533</v>
      </c>
      <c r="F85" s="6">
        <v>-6820</v>
      </c>
      <c r="G85" s="4">
        <v>-3629.9</v>
      </c>
      <c r="H85" s="5">
        <v>-1422.29</v>
      </c>
      <c r="I85" s="6">
        <v>-529</v>
      </c>
      <c r="J85" s="5">
        <v>-1477.71</v>
      </c>
      <c r="K85" s="5">
        <v>-3328.32</v>
      </c>
      <c r="L85" s="4">
        <v>-744.2</v>
      </c>
      <c r="M85" s="6">
        <v>-1549</v>
      </c>
      <c r="N85" s="5">
        <v>-612.34</v>
      </c>
      <c r="O85" s="5">
        <v>-1178.53</v>
      </c>
      <c r="P85" s="5">
        <v>-2298.71</v>
      </c>
    </row>
    <row r="86" spans="1:16" ht="14.25">
      <c r="A86" s="3" t="s">
        <v>101</v>
      </c>
      <c r="B86" s="4">
        <v>991.9</v>
      </c>
      <c r="C86" s="5">
        <v>875.98</v>
      </c>
      <c r="D86" s="5">
        <v>1521.37</v>
      </c>
      <c r="E86" s="6">
        <v>10277</v>
      </c>
      <c r="F86" s="7" t="s">
        <v>110</v>
      </c>
      <c r="G86" s="6">
        <v>10656</v>
      </c>
      <c r="H86" s="5">
        <v>993.12</v>
      </c>
      <c r="I86" s="6">
        <v>4085</v>
      </c>
      <c r="J86" s="5">
        <v>1879.01</v>
      </c>
      <c r="K86" s="5">
        <v>2632.45</v>
      </c>
      <c r="L86" s="5">
        <v>732.77</v>
      </c>
      <c r="M86" s="6">
        <v>1191</v>
      </c>
      <c r="N86" s="5">
        <v>1529.44</v>
      </c>
      <c r="O86" s="5">
        <v>1061.15</v>
      </c>
      <c r="P86" s="5">
        <v>3621.55</v>
      </c>
    </row>
    <row r="87" spans="1:16" ht="14.25">
      <c r="A87" s="3" t="s">
        <v>102</v>
      </c>
      <c r="B87" s="4">
        <v>1703.1</v>
      </c>
      <c r="C87" s="5">
        <v>1888.13</v>
      </c>
      <c r="D87" s="5">
        <v>1236.59</v>
      </c>
      <c r="E87" s="6">
        <v>11666</v>
      </c>
      <c r="F87" s="7" t="s">
        <v>110</v>
      </c>
      <c r="G87" s="4">
        <v>16269.8</v>
      </c>
      <c r="H87" s="5">
        <v>3883.47</v>
      </c>
      <c r="I87" s="6">
        <v>6556</v>
      </c>
      <c r="J87" s="5">
        <v>2433.78</v>
      </c>
      <c r="K87" s="5">
        <v>10165.25</v>
      </c>
      <c r="L87" s="5">
        <v>1971.71</v>
      </c>
      <c r="M87" s="6">
        <v>1234</v>
      </c>
      <c r="N87" s="5">
        <v>1058.95</v>
      </c>
      <c r="O87" s="5">
        <v>1239.41</v>
      </c>
      <c r="P87" s="5">
        <v>6360.82</v>
      </c>
    </row>
    <row r="88" spans="1:16" ht="14.25">
      <c r="A88" s="3" t="s">
        <v>103</v>
      </c>
      <c r="B88" s="6">
        <v>2695</v>
      </c>
      <c r="C88" s="4">
        <v>2764.1</v>
      </c>
      <c r="D88" s="5">
        <v>2757.96</v>
      </c>
      <c r="E88" s="6">
        <v>21943</v>
      </c>
      <c r="F88" s="4">
        <v>30224.2</v>
      </c>
      <c r="G88" s="4">
        <v>26925.8</v>
      </c>
      <c r="H88" s="5">
        <v>4876.59</v>
      </c>
      <c r="I88" s="6">
        <v>10641</v>
      </c>
      <c r="J88" s="5">
        <v>4312.78</v>
      </c>
      <c r="K88" s="4">
        <v>12797.7</v>
      </c>
      <c r="L88" s="5">
        <v>2704.48</v>
      </c>
      <c r="M88" s="6">
        <v>2425</v>
      </c>
      <c r="N88" s="5">
        <v>2588.39</v>
      </c>
      <c r="O88" s="5">
        <v>2300.56</v>
      </c>
      <c r="P88" s="5">
        <v>9982.37</v>
      </c>
    </row>
    <row r="89" spans="1:16" ht="14.25">
      <c r="A89" s="3" t="s">
        <v>104</v>
      </c>
      <c r="B89" s="6">
        <v>1699</v>
      </c>
      <c r="C89" s="5">
        <v>1533.93</v>
      </c>
      <c r="D89" s="7" t="s">
        <v>110</v>
      </c>
      <c r="E89" s="7" t="s">
        <v>110</v>
      </c>
      <c r="F89" s="7" t="s">
        <v>110</v>
      </c>
      <c r="G89" s="7" t="s">
        <v>110</v>
      </c>
      <c r="H89" s="4">
        <v>3534.5</v>
      </c>
      <c r="I89" s="6">
        <v>8692</v>
      </c>
      <c r="J89" s="7" t="s">
        <v>110</v>
      </c>
      <c r="K89" s="5">
        <v>12041.65</v>
      </c>
      <c r="L89" s="6">
        <v>0</v>
      </c>
      <c r="M89" s="6">
        <v>0</v>
      </c>
      <c r="N89" s="7" t="s">
        <v>110</v>
      </c>
      <c r="O89" s="6">
        <v>0</v>
      </c>
      <c r="P89" s="7" t="s">
        <v>110</v>
      </c>
    </row>
    <row r="90" spans="1:16" ht="14.25">
      <c r="A90" s="3" t="s">
        <v>105</v>
      </c>
      <c r="B90" s="4">
        <v>2825.3</v>
      </c>
      <c r="C90" s="5">
        <v>2994.85</v>
      </c>
      <c r="D90" s="5">
        <v>3255.08</v>
      </c>
      <c r="E90" s="6">
        <v>23136</v>
      </c>
      <c r="F90" s="4">
        <v>31613.2</v>
      </c>
      <c r="G90" s="4">
        <v>31412.1</v>
      </c>
      <c r="H90" s="4">
        <v>4505.8</v>
      </c>
      <c r="I90" s="6">
        <v>13198</v>
      </c>
      <c r="J90" s="5">
        <v>3273.75</v>
      </c>
      <c r="K90" s="5">
        <v>11333.14</v>
      </c>
      <c r="L90" s="5">
        <v>2876.68</v>
      </c>
      <c r="M90" s="6">
        <v>1327</v>
      </c>
      <c r="N90" s="5">
        <v>3269.11</v>
      </c>
      <c r="O90" s="5">
        <v>1727.16</v>
      </c>
      <c r="P90" s="5">
        <v>12084.76</v>
      </c>
    </row>
    <row r="91" spans="1:16" ht="14.25">
      <c r="A91" s="3" t="s">
        <v>106</v>
      </c>
      <c r="B91" s="4">
        <v>9680.9</v>
      </c>
      <c r="C91" s="5">
        <v>7886.26</v>
      </c>
      <c r="D91" s="5">
        <v>10373.44</v>
      </c>
      <c r="E91" s="6">
        <v>53323</v>
      </c>
      <c r="F91" s="6">
        <v>77726</v>
      </c>
      <c r="G91" s="4">
        <v>55781.2</v>
      </c>
      <c r="H91" s="5">
        <v>9687.52</v>
      </c>
      <c r="I91" s="6">
        <v>31957</v>
      </c>
      <c r="J91" s="5">
        <v>7346.63</v>
      </c>
      <c r="K91" s="5">
        <v>28269.36</v>
      </c>
      <c r="L91" s="5">
        <v>7074.21</v>
      </c>
      <c r="M91" s="6">
        <v>4493</v>
      </c>
      <c r="N91" s="5">
        <v>9261.51</v>
      </c>
      <c r="O91" s="5">
        <v>4144.46</v>
      </c>
      <c r="P91" s="5">
        <v>31555.28</v>
      </c>
    </row>
    <row r="92" spans="1:16" ht="14.25">
      <c r="A92" s="3" t="s">
        <v>107</v>
      </c>
      <c r="B92" s="4">
        <v>1169.8</v>
      </c>
      <c r="C92" s="5">
        <v>1468.14</v>
      </c>
      <c r="D92" s="5">
        <v>1120.84</v>
      </c>
      <c r="E92" s="6">
        <v>9398</v>
      </c>
      <c r="F92" s="7" t="s">
        <v>110</v>
      </c>
      <c r="G92" s="4">
        <v>8520.9</v>
      </c>
      <c r="H92" s="5">
        <v>970.13</v>
      </c>
      <c r="I92" s="7" t="s">
        <v>110</v>
      </c>
      <c r="J92" s="7" t="s">
        <v>110</v>
      </c>
      <c r="K92" s="7" t="s">
        <v>110</v>
      </c>
      <c r="L92" s="5">
        <v>979.55</v>
      </c>
      <c r="M92" s="6">
        <v>1008</v>
      </c>
      <c r="N92" s="5">
        <v>1638.91</v>
      </c>
      <c r="O92" s="5">
        <v>863.37</v>
      </c>
      <c r="P92" s="7" t="s">
        <v>110</v>
      </c>
    </row>
    <row r="93" spans="1:16" ht="14.25">
      <c r="A93" s="3" t="s">
        <v>108</v>
      </c>
      <c r="B93" s="7" t="s">
        <v>110</v>
      </c>
      <c r="C93" s="5">
        <v>11550.58</v>
      </c>
      <c r="D93" s="5">
        <v>48627.91</v>
      </c>
      <c r="E93" s="6">
        <v>313759</v>
      </c>
      <c r="F93" s="7" t="s">
        <v>110</v>
      </c>
      <c r="G93" s="7" t="s">
        <v>110</v>
      </c>
      <c r="H93" s="5">
        <v>41248.41</v>
      </c>
      <c r="I93" s="7" t="s">
        <v>110</v>
      </c>
      <c r="J93" s="7" t="s">
        <v>110</v>
      </c>
      <c r="K93" s="7" t="s">
        <v>110</v>
      </c>
      <c r="L93" s="6">
        <v>0</v>
      </c>
      <c r="M93" s="7" t="s">
        <v>110</v>
      </c>
      <c r="N93" s="5">
        <v>28276.49</v>
      </c>
      <c r="O93" s="6">
        <v>0</v>
      </c>
      <c r="P93" s="7" t="s">
        <v>110</v>
      </c>
    </row>
    <row r="94" spans="1:16" ht="14.25">
      <c r="A94" s="3" t="s">
        <v>109</v>
      </c>
      <c r="B94" s="7" t="s">
        <v>110</v>
      </c>
      <c r="C94" s="7" t="s">
        <v>110</v>
      </c>
      <c r="D94" s="7" t="s">
        <v>110</v>
      </c>
      <c r="E94" s="7" t="s">
        <v>110</v>
      </c>
      <c r="F94" s="7" t="s">
        <v>110</v>
      </c>
      <c r="G94" s="7" t="s">
        <v>110</v>
      </c>
      <c r="H94" s="7" t="s">
        <v>110</v>
      </c>
      <c r="I94" s="7" t="s">
        <v>110</v>
      </c>
      <c r="J94" s="7" t="s">
        <v>110</v>
      </c>
      <c r="K94" s="7" t="s">
        <v>110</v>
      </c>
      <c r="L94" s="7" t="s">
        <v>110</v>
      </c>
      <c r="M94" s="7" t="s">
        <v>110</v>
      </c>
      <c r="N94" s="7" t="s">
        <v>110</v>
      </c>
      <c r="O94" s="7" t="s">
        <v>110</v>
      </c>
      <c r="P94" s="7" t="s">
        <v>110</v>
      </c>
    </row>
    <row r="96" ht="14.25">
      <c r="A96" s="1" t="s">
        <v>111</v>
      </c>
    </row>
    <row r="97" spans="1:2" ht="14.25">
      <c r="A97" s="1" t="s">
        <v>110</v>
      </c>
      <c r="B97" s="1" t="s">
        <v>112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5">
      <selection activeCell="D13" sqref="D13"/>
    </sheetView>
  </sheetViews>
  <sheetFormatPr defaultColWidth="9.00390625" defaultRowHeight="14.25"/>
  <cols>
    <col min="1" max="1" width="15.50390625" style="0" customWidth="1"/>
    <col min="2" max="5" width="9.00390625" style="0" customWidth="1"/>
    <col min="6" max="6" width="9.00390625" style="23" customWidth="1"/>
  </cols>
  <sheetData>
    <row r="1" ht="14.25">
      <c r="A1" s="1" t="s">
        <v>0</v>
      </c>
    </row>
    <row r="3" spans="1:2" ht="14.25">
      <c r="A3" s="1" t="s">
        <v>1</v>
      </c>
      <c r="B3" s="2">
        <v>44321.42190972222</v>
      </c>
    </row>
    <row r="4" spans="1:2" ht="14.25">
      <c r="A4" s="1" t="s">
        <v>2</v>
      </c>
      <c r="B4" s="2">
        <v>44335.860598217594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1" spans="1:17" ht="14.25">
      <c r="A11" s="3" t="s">
        <v>11</v>
      </c>
      <c r="B11" s="3" t="s">
        <v>13</v>
      </c>
      <c r="C11" s="3" t="s">
        <v>15</v>
      </c>
      <c r="D11" s="3" t="s">
        <v>16</v>
      </c>
      <c r="E11" s="3" t="s">
        <v>17</v>
      </c>
      <c r="F11" s="24" t="s">
        <v>18</v>
      </c>
      <c r="G11" s="3" t="s">
        <v>19</v>
      </c>
      <c r="H11" s="3" t="s">
        <v>20</v>
      </c>
      <c r="I11" s="3" t="s">
        <v>21</v>
      </c>
      <c r="J11" s="3" t="s">
        <v>22</v>
      </c>
      <c r="K11" s="3" t="s">
        <v>23</v>
      </c>
      <c r="L11" s="3" t="s">
        <v>24</v>
      </c>
      <c r="M11" s="3" t="s">
        <v>25</v>
      </c>
      <c r="N11" s="3" t="s">
        <v>26</v>
      </c>
      <c r="O11" s="3" t="s">
        <v>27</v>
      </c>
      <c r="P11" s="3" t="s">
        <v>28</v>
      </c>
      <c r="Q11" s="29" t="s">
        <v>136</v>
      </c>
    </row>
    <row r="12" spans="1:16" ht="14.25">
      <c r="A12" s="3" t="s">
        <v>12</v>
      </c>
      <c r="B12" s="3" t="s">
        <v>14</v>
      </c>
      <c r="C12" s="3" t="s">
        <v>14</v>
      </c>
      <c r="D12" s="3" t="s">
        <v>14</v>
      </c>
      <c r="E12" s="3" t="s">
        <v>14</v>
      </c>
      <c r="F12" s="24" t="s">
        <v>14</v>
      </c>
      <c r="G12" s="3" t="s">
        <v>14</v>
      </c>
      <c r="H12" s="3" t="s">
        <v>14</v>
      </c>
      <c r="I12" s="3" t="s">
        <v>14</v>
      </c>
      <c r="J12" s="3" t="s">
        <v>14</v>
      </c>
      <c r="K12" s="3" t="s">
        <v>14</v>
      </c>
      <c r="L12" s="3" t="s">
        <v>14</v>
      </c>
      <c r="M12" s="3" t="s">
        <v>14</v>
      </c>
      <c r="N12" s="3" t="s">
        <v>14</v>
      </c>
      <c r="O12" s="3" t="s">
        <v>14</v>
      </c>
      <c r="P12" s="3" t="s">
        <v>14</v>
      </c>
    </row>
    <row r="13" spans="1:17" ht="14.25">
      <c r="A13" s="3" t="s">
        <v>113</v>
      </c>
      <c r="B13" s="4">
        <f>'données brutes'!B13</f>
        <v>1204.5</v>
      </c>
      <c r="C13" s="4">
        <f>'données brutes'!C13</f>
        <v>1207.73</v>
      </c>
      <c r="D13" s="4">
        <f>'données brutes'!D13</f>
        <v>1359.23</v>
      </c>
      <c r="E13" s="4">
        <f>'données brutes'!E13</f>
        <v>2879</v>
      </c>
      <c r="F13" s="25">
        <f>'données brutes'!F13</f>
        <v>14290.28</v>
      </c>
      <c r="G13" s="4">
        <f>'données brutes'!G13</f>
        <v>6854.8</v>
      </c>
      <c r="H13" s="4">
        <f>'données brutes'!H13</f>
        <v>2040</v>
      </c>
      <c r="I13" s="4">
        <f>'données brutes'!I13</f>
        <v>6106</v>
      </c>
      <c r="J13" s="4">
        <f>'données brutes'!J13</f>
        <v>1209.95</v>
      </c>
      <c r="K13" s="4">
        <f>'données brutes'!K13</f>
        <v>4670.47</v>
      </c>
      <c r="L13" s="4">
        <f>'données brutes'!L13</f>
        <v>936</v>
      </c>
      <c r="M13" s="4">
        <f>'données brutes'!M13</f>
        <v>580.16</v>
      </c>
      <c r="N13" s="4">
        <f>'données brutes'!N13</f>
        <v>1704.49</v>
      </c>
      <c r="O13" s="4">
        <f>'données brutes'!O13</f>
        <v>226.94</v>
      </c>
      <c r="P13" s="4">
        <f>'données brutes'!P13</f>
        <v>5376.96</v>
      </c>
      <c r="Q13" s="30">
        <f>SUM(B13:P13)</f>
        <v>50646.51</v>
      </c>
    </row>
    <row r="14" spans="1:17" ht="14.25">
      <c r="A14" s="3" t="s">
        <v>114</v>
      </c>
      <c r="B14" s="6">
        <f>SUM('données brutes'!B14:B17)</f>
        <v>2781.7000000000003</v>
      </c>
      <c r="C14" s="6">
        <f>SUM('données brutes'!C14:C17)</f>
        <v>1248.29</v>
      </c>
      <c r="D14" s="6">
        <f>SUM('données brutes'!D14:D17)</f>
        <v>2366.78</v>
      </c>
      <c r="E14" s="6">
        <f>SUM('données brutes'!E14:E17)</f>
        <v>4992</v>
      </c>
      <c r="F14" s="26">
        <f>SUM('données brutes'!F14:F17)</f>
        <v>8021.51</v>
      </c>
      <c r="G14" s="6">
        <f>SUM('données brutes'!G14:G17)</f>
        <v>4921</v>
      </c>
      <c r="H14" s="6">
        <f>SUM('données brutes'!H14:H17)</f>
        <v>1105.22</v>
      </c>
      <c r="I14" s="6">
        <f>SUM('données brutes'!I14:I17)</f>
        <v>5278</v>
      </c>
      <c r="J14" s="6">
        <f>SUM('données brutes'!J14:J17)</f>
        <v>746.5400000000001</v>
      </c>
      <c r="K14" s="6">
        <f>SUM('données brutes'!K14:K17)</f>
        <v>4992.84</v>
      </c>
      <c r="L14" s="6">
        <f>SUM('données brutes'!L14:L17)</f>
        <v>1471.2</v>
      </c>
      <c r="M14" s="6">
        <f>SUM('données brutes'!M14:M17)</f>
        <v>830.42</v>
      </c>
      <c r="N14" s="6">
        <f>SUM('données brutes'!N14:N17)</f>
        <v>1306.8600000000001</v>
      </c>
      <c r="O14" s="6">
        <f>SUM('données brutes'!O14:O17)</f>
        <v>928.6500000000001</v>
      </c>
      <c r="P14" s="6">
        <f>SUM('données brutes'!P14:P17)</f>
        <v>2012.23</v>
      </c>
      <c r="Q14" s="30">
        <f aca="true" t="shared" si="0" ref="Q14:Q34">SUM(B14:P14)</f>
        <v>43003.240000000005</v>
      </c>
    </row>
    <row r="15" spans="1:17" ht="14.25">
      <c r="A15" s="3" t="s">
        <v>115</v>
      </c>
      <c r="B15" s="4">
        <f>SUM('données brutes'!B18:B21)+SUM('données brutes'!B25:B34)</f>
        <v>105.1</v>
      </c>
      <c r="C15" s="4">
        <f>SUM('données brutes'!C18:C21)+SUM('données brutes'!C25:C34)</f>
        <v>429.21</v>
      </c>
      <c r="D15" s="4">
        <f>SUM('données brutes'!D18:D21)+SUM('données brutes'!D25:D34)</f>
        <v>206.95000000000002</v>
      </c>
      <c r="E15" s="4">
        <f>SUM('données brutes'!E18:E21)+SUM('données brutes'!E25:E34)</f>
        <v>3405</v>
      </c>
      <c r="F15" s="25">
        <f>SUM('données brutes'!F18:F21)+SUM('données brutes'!F25:F34)</f>
        <v>3009.0499999999997</v>
      </c>
      <c r="G15" s="4">
        <f>SUM('données brutes'!G18:G21)+SUM('données brutes'!G25:G34)</f>
        <v>1367.9</v>
      </c>
      <c r="H15" s="4">
        <f>SUM('données brutes'!H18:H21)+SUM('données brutes'!H25:H34)</f>
        <v>271.94</v>
      </c>
      <c r="I15" s="4">
        <f>SUM('données brutes'!I18:I21)+SUM('données brutes'!I25:I34)</f>
        <v>496</v>
      </c>
      <c r="J15" s="4">
        <f>SUM('données brutes'!J18:J21)+SUM('données brutes'!J25:J34)</f>
        <v>299.93</v>
      </c>
      <c r="K15" s="4">
        <f>SUM('données brutes'!K18:K21)+SUM('données brutes'!K25:K34)</f>
        <v>1239.14</v>
      </c>
      <c r="L15" s="4">
        <f>SUM('données brutes'!L18:L21)+SUM('données brutes'!L25:L34)</f>
        <v>291.32</v>
      </c>
      <c r="M15" s="4">
        <f>SUM('données brutes'!M18:M21)+SUM('données brutes'!M25:M34)</f>
        <v>57.71000000000001</v>
      </c>
      <c r="N15" s="4">
        <f>SUM('données brutes'!N18:N21)+SUM('données brutes'!N25:N34)</f>
        <v>449.41</v>
      </c>
      <c r="O15" s="4">
        <f>SUM('données brutes'!O18:O21)+SUM('données brutes'!O25:O34)</f>
        <v>175.25</v>
      </c>
      <c r="P15" s="4">
        <f>SUM('données brutes'!P18:P21)+SUM('données brutes'!P25:P34)</f>
        <v>1382.2000000000003</v>
      </c>
      <c r="Q15" s="30">
        <f t="shared" si="0"/>
        <v>13186.109999999999</v>
      </c>
    </row>
    <row r="16" spans="1:17" ht="14.25">
      <c r="A16" s="3" t="s">
        <v>116</v>
      </c>
      <c r="B16" s="4">
        <f>'données brutes'!B22</f>
        <v>307.8</v>
      </c>
      <c r="C16" s="4">
        <f>'données brutes'!C22</f>
        <v>395.37</v>
      </c>
      <c r="D16" s="4">
        <f>'données brutes'!D22</f>
        <v>271.34</v>
      </c>
      <c r="E16" s="4">
        <f>'données brutes'!E22</f>
        <v>2750</v>
      </c>
      <c r="F16" s="25">
        <f>'données brutes'!F22</f>
        <v>2801.52</v>
      </c>
      <c r="G16" s="4">
        <f>'données brutes'!G22</f>
        <v>2515.1</v>
      </c>
      <c r="H16" s="4">
        <f>'données brutes'!H22</f>
        <v>326.65</v>
      </c>
      <c r="I16" s="4">
        <f>'données brutes'!I22</f>
        <v>653</v>
      </c>
      <c r="J16" s="4">
        <f>'données brutes'!J22</f>
        <v>307.05</v>
      </c>
      <c r="K16" s="4">
        <f>'données brutes'!K22</f>
        <v>1337.27</v>
      </c>
      <c r="L16" s="4">
        <f>'données brutes'!L22</f>
        <v>250.31</v>
      </c>
      <c r="M16" s="4">
        <f>'données brutes'!M22</f>
        <v>207</v>
      </c>
      <c r="N16" s="4">
        <f>'données brutes'!N22</f>
        <v>333.3</v>
      </c>
      <c r="O16" s="4">
        <f>'données brutes'!O22</f>
        <v>173.12</v>
      </c>
      <c r="P16" s="4">
        <f>'données brutes'!P22</f>
        <v>1618.45</v>
      </c>
      <c r="Q16" s="30">
        <f t="shared" si="0"/>
        <v>14247.28</v>
      </c>
    </row>
    <row r="17" spans="1:17" ht="14.25">
      <c r="A17" s="3" t="s">
        <v>39</v>
      </c>
      <c r="B17" s="4">
        <f>'données brutes'!B23+'données brutes'!B24</f>
        <v>789.7</v>
      </c>
      <c r="C17" s="4">
        <f>'données brutes'!C23+'données brutes'!C24</f>
        <v>577.8100000000001</v>
      </c>
      <c r="D17" s="4">
        <f>'données brutes'!D23+'données brutes'!D24</f>
        <v>663.98</v>
      </c>
      <c r="E17" s="4">
        <f>'données brutes'!E23+'données brutes'!E24</f>
        <v>3345</v>
      </c>
      <c r="F17" s="25">
        <f>'données brutes'!F23+'données brutes'!F24</f>
        <v>7781.08</v>
      </c>
      <c r="G17" s="4">
        <f>'données brutes'!G23+'données brutes'!G24</f>
        <v>2610.7000000000003</v>
      </c>
      <c r="H17" s="4">
        <f>'données brutes'!H23+'données brutes'!H24</f>
        <v>874.41</v>
      </c>
      <c r="I17" s="4">
        <f>'données brutes'!I23+'données brutes'!I24</f>
        <v>939</v>
      </c>
      <c r="J17" s="4">
        <f>'données brutes'!J23+'données brutes'!J24</f>
        <v>369.71000000000004</v>
      </c>
      <c r="K17" s="4">
        <f>'données brutes'!K23+'données brutes'!K24</f>
        <v>2538.88</v>
      </c>
      <c r="L17" s="4">
        <f>'données brutes'!L23+'données brutes'!L24</f>
        <v>356.29</v>
      </c>
      <c r="M17" s="4">
        <f>'données brutes'!M23+'données brutes'!M24</f>
        <v>259.28</v>
      </c>
      <c r="N17" s="4">
        <f>'données brutes'!N23+'données brutes'!N24</f>
        <v>461.67</v>
      </c>
      <c r="O17" s="4">
        <f>'données brutes'!O23+'données brutes'!O24</f>
        <v>304.12</v>
      </c>
      <c r="P17" s="4">
        <f>'données brutes'!P23+'données brutes'!P24</f>
        <v>3496</v>
      </c>
      <c r="Q17" s="30">
        <f t="shared" si="0"/>
        <v>25367.629999999997</v>
      </c>
    </row>
    <row r="18" spans="1:17" ht="14.25">
      <c r="A18" s="3" t="s">
        <v>51</v>
      </c>
      <c r="B18" s="4">
        <f>'données brutes'!B35</f>
        <v>228.9</v>
      </c>
      <c r="C18" s="4">
        <f>'données brutes'!C35</f>
        <v>159.11</v>
      </c>
      <c r="D18" s="4">
        <f>'données brutes'!D35</f>
        <v>448.48</v>
      </c>
      <c r="E18" s="4">
        <f>'données brutes'!E35</f>
        <v>65</v>
      </c>
      <c r="F18" s="25">
        <f>'données brutes'!F35</f>
        <v>3034.91</v>
      </c>
      <c r="G18" s="4">
        <f>'données brutes'!G35</f>
        <v>867.4</v>
      </c>
      <c r="H18" s="4">
        <f>'données brutes'!H35</f>
        <v>0</v>
      </c>
      <c r="I18" s="4">
        <f>'données brutes'!I35</f>
        <v>1055</v>
      </c>
      <c r="J18" s="4">
        <f>'données brutes'!J35</f>
        <v>295.27</v>
      </c>
      <c r="K18" s="4">
        <f>'données brutes'!K35</f>
        <v>112.08</v>
      </c>
      <c r="L18" s="4">
        <f>'données brutes'!L35</f>
        <v>21.58</v>
      </c>
      <c r="M18" s="4">
        <f>'données brutes'!M35</f>
        <v>98.78</v>
      </c>
      <c r="N18" s="4">
        <f>'données brutes'!N35</f>
        <v>213.97</v>
      </c>
      <c r="O18" s="4">
        <f>'données brutes'!O35</f>
        <v>19.3</v>
      </c>
      <c r="P18" s="4">
        <f>'données brutes'!P35</f>
        <v>78.75</v>
      </c>
      <c r="Q18" s="30">
        <f t="shared" si="0"/>
        <v>6698.53</v>
      </c>
    </row>
    <row r="19" spans="1:17" ht="14.25">
      <c r="A19" s="3" t="s">
        <v>52</v>
      </c>
      <c r="B19" s="6">
        <f>'données brutes'!B36</f>
        <v>214</v>
      </c>
      <c r="C19" s="6">
        <f>'données brutes'!C36</f>
        <v>76.88</v>
      </c>
      <c r="D19" s="6">
        <f>'données brutes'!D36</f>
        <v>205.75</v>
      </c>
      <c r="E19" s="6">
        <f>'données brutes'!E36</f>
        <v>972</v>
      </c>
      <c r="F19" s="26">
        <f>'données brutes'!F36</f>
        <v>1212.22</v>
      </c>
      <c r="G19" s="6">
        <f>'données brutes'!G36</f>
        <v>1101.4</v>
      </c>
      <c r="H19" s="6">
        <f>'données brutes'!H36</f>
        <v>105.24</v>
      </c>
      <c r="I19" s="6">
        <f>'données brutes'!I36</f>
        <v>403</v>
      </c>
      <c r="J19" s="6">
        <f>'données brutes'!J36</f>
        <v>119.52</v>
      </c>
      <c r="K19" s="6">
        <f>'données brutes'!K36</f>
        <v>568.46</v>
      </c>
      <c r="L19" s="6">
        <f>'données brutes'!L36</f>
        <v>110.3</v>
      </c>
      <c r="M19" s="6">
        <f>'données brutes'!M36</f>
        <v>135.51</v>
      </c>
      <c r="N19" s="6">
        <f>'données brutes'!N36</f>
        <v>263.47</v>
      </c>
      <c r="O19" s="6">
        <f>'données brutes'!O36</f>
        <v>96.58</v>
      </c>
      <c r="P19" s="6">
        <f>'données brutes'!P36</f>
        <v>440.57</v>
      </c>
      <c r="Q19" s="30">
        <f t="shared" si="0"/>
        <v>6024.900000000001</v>
      </c>
    </row>
    <row r="20" spans="1:17" ht="14.25">
      <c r="A20" s="3" t="s">
        <v>117</v>
      </c>
      <c r="B20" s="4">
        <f>'données brutes'!B37+'données brutes'!B38</f>
        <v>13.100000000000001</v>
      </c>
      <c r="C20" s="4">
        <f>'données brutes'!C37+'données brutes'!C38</f>
        <v>34.03</v>
      </c>
      <c r="D20" s="4">
        <f>'données brutes'!D37+'données brutes'!D38</f>
        <v>52.82</v>
      </c>
      <c r="E20" s="4">
        <f>'données brutes'!E37+'données brutes'!E38</f>
        <v>985</v>
      </c>
      <c r="F20" s="25">
        <f>'données brutes'!F37+'données brutes'!F38</f>
        <v>503.09000000000003</v>
      </c>
      <c r="G20" s="4">
        <f>'données brutes'!G37+'données brutes'!G38</f>
        <v>552.2</v>
      </c>
      <c r="H20" s="4">
        <f>'données brutes'!H37+'données brutes'!H38</f>
        <v>20.810000000000002</v>
      </c>
      <c r="I20" s="4">
        <f>'données brutes'!I37+'données brutes'!I38</f>
        <v>349</v>
      </c>
      <c r="J20" s="4">
        <f>'données brutes'!J37+'données brutes'!J38</f>
        <v>17.25</v>
      </c>
      <c r="K20" s="4">
        <f>'données brutes'!K37+'données brutes'!K38</f>
        <v>41.56</v>
      </c>
      <c r="L20" s="4">
        <f>'données brutes'!L37+'données brutes'!L38</f>
        <v>9.8</v>
      </c>
      <c r="M20" s="4">
        <v>0</v>
      </c>
      <c r="N20" s="4">
        <f>'données brutes'!N37+'données brutes'!N38</f>
        <v>29.259999999999998</v>
      </c>
      <c r="O20" s="4">
        <f>'données brutes'!O37+'données brutes'!O38</f>
        <v>1.07</v>
      </c>
      <c r="P20" s="4">
        <f>'données brutes'!P37+'données brutes'!P38</f>
        <v>220.27999999999997</v>
      </c>
      <c r="Q20" s="30">
        <f t="shared" si="0"/>
        <v>2829.2700000000004</v>
      </c>
    </row>
    <row r="21" spans="1:17" ht="14.25">
      <c r="A21" s="3" t="s">
        <v>55</v>
      </c>
      <c r="B21" s="4">
        <f>'données brutes'!B39</f>
        <v>112.4</v>
      </c>
      <c r="C21" s="5">
        <v>88.92</v>
      </c>
      <c r="D21" s="4">
        <v>0.3</v>
      </c>
      <c r="E21" s="6">
        <v>851</v>
      </c>
      <c r="F21" s="25">
        <v>359.7</v>
      </c>
      <c r="G21" s="4">
        <v>586.8</v>
      </c>
      <c r="H21" s="5">
        <v>4.78</v>
      </c>
      <c r="I21" s="6">
        <v>346</v>
      </c>
      <c r="J21" s="5">
        <v>85.71</v>
      </c>
      <c r="K21" s="5">
        <v>102.82</v>
      </c>
      <c r="L21" s="5">
        <v>100.77</v>
      </c>
      <c r="M21" s="4">
        <v>301.2</v>
      </c>
      <c r="N21" s="5">
        <f>269.38+5.2</f>
        <v>274.58</v>
      </c>
      <c r="O21" s="5">
        <v>188.88</v>
      </c>
      <c r="P21" s="5">
        <v>299.04</v>
      </c>
      <c r="Q21" s="30">
        <f t="shared" si="0"/>
        <v>3702.8999999999996</v>
      </c>
    </row>
    <row r="22" spans="1:17" ht="14.25">
      <c r="A22" s="3" t="s">
        <v>118</v>
      </c>
      <c r="B22" s="4">
        <f>SUM('données brutes'!B40:B52)</f>
        <v>160</v>
      </c>
      <c r="C22" s="4">
        <f>SUM('données brutes'!C40:C52)</f>
        <v>186.12999999999997</v>
      </c>
      <c r="D22" s="4">
        <f>SUM('données brutes'!D40:D52)</f>
        <v>78.91</v>
      </c>
      <c r="E22" s="4">
        <f>SUM('données brutes'!E40:E52)</f>
        <v>730</v>
      </c>
      <c r="F22" s="25">
        <f>SUM('données brutes'!F40:F52)</f>
        <v>597.0699999999999</v>
      </c>
      <c r="G22" s="4">
        <f>SUM('données brutes'!G40:G52)</f>
        <v>621.8</v>
      </c>
      <c r="H22" s="4">
        <f>SUM('données brutes'!H40:H52)</f>
        <v>127.02000000000002</v>
      </c>
      <c r="I22" s="4">
        <f>SUM('données brutes'!I40:I52)</f>
        <v>583</v>
      </c>
      <c r="J22" s="4">
        <f>SUM('données brutes'!J40:J52)</f>
        <v>81.60999999999999</v>
      </c>
      <c r="K22" s="4">
        <f>SUM('données brutes'!K40:K52)</f>
        <v>285.81</v>
      </c>
      <c r="L22" s="4">
        <f>SUM('données brutes'!L40:L52)</f>
        <v>258.11</v>
      </c>
      <c r="M22" s="4">
        <f>SUM('données brutes'!M40:M52)</f>
        <v>175.04</v>
      </c>
      <c r="N22" s="4">
        <f>SUM('données brutes'!N40:N52)</f>
        <v>256.2</v>
      </c>
      <c r="O22" s="4">
        <f>SUM('données brutes'!O40:O52)</f>
        <v>74.82</v>
      </c>
      <c r="P22" s="4">
        <f>SUM('données brutes'!P40:P52)</f>
        <v>1285.17</v>
      </c>
      <c r="Q22" s="30">
        <f t="shared" si="0"/>
        <v>5500.69</v>
      </c>
    </row>
    <row r="23" spans="1:17" ht="14.25">
      <c r="A23" s="3" t="s">
        <v>119</v>
      </c>
      <c r="B23" s="4">
        <f>SUM('données brutes'!B53:B56)</f>
        <v>226.10000000000002</v>
      </c>
      <c r="C23" s="4">
        <f>SUM('données brutes'!C53:C56)</f>
        <v>184.19</v>
      </c>
      <c r="D23" s="4">
        <f>SUM('données brutes'!D53:D56)</f>
        <v>779.27</v>
      </c>
      <c r="E23" s="4">
        <f>SUM('données brutes'!E53:E56)</f>
        <v>1800</v>
      </c>
      <c r="F23" s="25">
        <f>SUM('données brutes'!F53:F56)</f>
        <v>1997.27</v>
      </c>
      <c r="G23" s="4">
        <f>SUM('données brutes'!G53:G56)</f>
        <v>942.1999999999999</v>
      </c>
      <c r="H23" s="4">
        <f>SUM('données brutes'!H53:H56)</f>
        <v>162.68</v>
      </c>
      <c r="I23" s="4">
        <f>SUM('données brutes'!I53:I56)</f>
        <v>930</v>
      </c>
      <c r="J23" s="4">
        <f>SUM('données brutes'!J53:J56)</f>
        <v>203.76999999999998</v>
      </c>
      <c r="K23" s="4">
        <f>SUM('données brutes'!K53:K56)</f>
        <v>481.96</v>
      </c>
      <c r="L23" s="4">
        <f>SUM('données brutes'!L53:L56)</f>
        <v>129.71</v>
      </c>
      <c r="M23" s="4">
        <f>SUM('données brutes'!M53:M56)</f>
        <v>73</v>
      </c>
      <c r="N23" s="4">
        <f>SUM('données brutes'!N53:N56)</f>
        <v>317.12</v>
      </c>
      <c r="O23" s="4">
        <f>SUM('données brutes'!O53:O56)</f>
        <v>79</v>
      </c>
      <c r="P23" s="4">
        <f>SUM('données brutes'!P53:P56)</f>
        <v>1459.81</v>
      </c>
      <c r="Q23" s="30">
        <f t="shared" si="0"/>
        <v>9766.08</v>
      </c>
    </row>
    <row r="24" spans="1:17" ht="14.25">
      <c r="A24" s="3" t="s">
        <v>120</v>
      </c>
      <c r="B24" s="4">
        <f>SUM('données brutes'!B58:B77)</f>
        <v>712.3</v>
      </c>
      <c r="C24" s="4">
        <f>SUM('données brutes'!C58:C77)</f>
        <v>303.7499999999999</v>
      </c>
      <c r="D24" s="4">
        <f>SUM('données brutes'!D58:D77)</f>
        <v>684.56</v>
      </c>
      <c r="E24" s="4">
        <f>SUM('données brutes'!E58:E77)</f>
        <v>7413</v>
      </c>
      <c r="F24" s="25">
        <f>SUM('données brutes'!F58:F77)</f>
        <v>2505.1</v>
      </c>
      <c r="G24" s="4">
        <f>SUM('données brutes'!G58:G77)</f>
        <v>1427.5</v>
      </c>
      <c r="H24" s="4">
        <f>SUM('données brutes'!H58:H77)</f>
        <v>142.97</v>
      </c>
      <c r="I24" s="4">
        <f>SUM('données brutes'!I58:I77)</f>
        <v>1621</v>
      </c>
      <c r="J24" s="4">
        <f>SUM('données brutes'!J58:J77)</f>
        <v>336.60999999999996</v>
      </c>
      <c r="K24" s="4">
        <f>SUM('données brutes'!K58:K77)</f>
        <v>497.06</v>
      </c>
      <c r="L24" s="4">
        <f>SUM('données brutes'!L58:L77)</f>
        <v>262.12</v>
      </c>
      <c r="M24" s="4">
        <f>SUM('données brutes'!M58:M77)</f>
        <v>447.88000000000005</v>
      </c>
      <c r="N24" s="4">
        <f>SUM('données brutes'!N58:N77)</f>
        <v>382.0800000000001</v>
      </c>
      <c r="O24" s="4">
        <f>SUM('données brutes'!O58:O77)</f>
        <v>149.08999999999997</v>
      </c>
      <c r="P24" s="4">
        <f>SUM('données brutes'!P58:P77)</f>
        <v>1801.06</v>
      </c>
      <c r="Q24" s="30">
        <f t="shared" si="0"/>
        <v>18686.08</v>
      </c>
    </row>
    <row r="25" spans="1:17" ht="14.25">
      <c r="A25" s="3" t="s">
        <v>97</v>
      </c>
      <c r="B25" s="4">
        <v>6855.6</v>
      </c>
      <c r="C25" s="5">
        <v>4891.41</v>
      </c>
      <c r="D25" s="5">
        <v>7118.36</v>
      </c>
      <c r="E25" s="6">
        <v>30187</v>
      </c>
      <c r="F25" s="25">
        <v>46112.8</v>
      </c>
      <c r="G25" s="6">
        <v>24369</v>
      </c>
      <c r="H25" s="5">
        <v>5181.72</v>
      </c>
      <c r="I25" s="6">
        <v>18759</v>
      </c>
      <c r="J25" s="5">
        <v>4072.88</v>
      </c>
      <c r="K25" s="5">
        <v>16936.21</v>
      </c>
      <c r="L25" s="5">
        <v>4197.54</v>
      </c>
      <c r="M25" s="6">
        <v>3166</v>
      </c>
      <c r="N25" s="4">
        <v>5992.4</v>
      </c>
      <c r="O25" s="4">
        <v>2417.3</v>
      </c>
      <c r="P25" s="5">
        <v>19470.52</v>
      </c>
      <c r="Q25" s="30">
        <f t="shared" si="0"/>
        <v>199727.74</v>
      </c>
    </row>
    <row r="26" spans="1:17" ht="14.25">
      <c r="A26" s="3"/>
      <c r="B26" s="4">
        <f>SUM(B13:B24)</f>
        <v>6855.6</v>
      </c>
      <c r="C26" s="4">
        <f aca="true" t="shared" si="1" ref="C26:P26">SUM(C13:C24)</f>
        <v>4891.42</v>
      </c>
      <c r="D26" s="4">
        <f t="shared" si="1"/>
        <v>7118.369999999999</v>
      </c>
      <c r="E26" s="4">
        <f t="shared" si="1"/>
        <v>30187</v>
      </c>
      <c r="F26" s="25">
        <f t="shared" si="1"/>
        <v>46112.799999999996</v>
      </c>
      <c r="G26" s="4">
        <f t="shared" si="1"/>
        <v>24368.800000000003</v>
      </c>
      <c r="H26" s="4">
        <f t="shared" si="1"/>
        <v>5181.720000000001</v>
      </c>
      <c r="I26" s="4">
        <f t="shared" si="1"/>
        <v>18759</v>
      </c>
      <c r="J26" s="4">
        <f t="shared" si="1"/>
        <v>4072.9200000000005</v>
      </c>
      <c r="K26" s="4">
        <f t="shared" si="1"/>
        <v>16868.350000000002</v>
      </c>
      <c r="L26" s="4">
        <f t="shared" si="1"/>
        <v>4197.51</v>
      </c>
      <c r="M26" s="4">
        <f t="shared" si="1"/>
        <v>3165.9799999999996</v>
      </c>
      <c r="N26" s="4">
        <f t="shared" si="1"/>
        <v>5992.410000000001</v>
      </c>
      <c r="O26" s="4">
        <f t="shared" si="1"/>
        <v>2416.82</v>
      </c>
      <c r="P26" s="4">
        <f t="shared" si="1"/>
        <v>19470.520000000004</v>
      </c>
      <c r="Q26" s="30">
        <f t="shared" si="0"/>
        <v>199659.2200000001</v>
      </c>
    </row>
    <row r="27" spans="1:17" ht="14.25">
      <c r="A27" s="3"/>
      <c r="B27" s="4">
        <f>B26-B25</f>
        <v>0</v>
      </c>
      <c r="C27" s="4">
        <f aca="true" t="shared" si="2" ref="C27:P27">C26-C25</f>
        <v>0.010000000000218279</v>
      </c>
      <c r="D27" s="4">
        <f t="shared" si="2"/>
        <v>0.009999999999308784</v>
      </c>
      <c r="E27" s="4">
        <f t="shared" si="2"/>
        <v>0</v>
      </c>
      <c r="F27" s="25">
        <f t="shared" si="2"/>
        <v>0</v>
      </c>
      <c r="G27" s="4">
        <f t="shared" si="2"/>
        <v>-0.19999999999708962</v>
      </c>
      <c r="H27" s="4">
        <f t="shared" si="2"/>
        <v>0</v>
      </c>
      <c r="I27" s="4">
        <f t="shared" si="2"/>
        <v>0</v>
      </c>
      <c r="J27" s="4">
        <f t="shared" si="2"/>
        <v>0.04000000000041837</v>
      </c>
      <c r="K27" s="4">
        <f t="shared" si="2"/>
        <v>-67.85999999999694</v>
      </c>
      <c r="L27" s="4">
        <f t="shared" si="2"/>
        <v>-0.02999999999974534</v>
      </c>
      <c r="M27" s="4">
        <f t="shared" si="2"/>
        <v>-0.020000000000436557</v>
      </c>
      <c r="N27" s="4">
        <f t="shared" si="2"/>
        <v>0.010000000001127773</v>
      </c>
      <c r="O27" s="4">
        <f t="shared" si="2"/>
        <v>-0.4800000000000182</v>
      </c>
      <c r="P27" s="4">
        <f t="shared" si="2"/>
        <v>0</v>
      </c>
      <c r="Q27" s="30">
        <f t="shared" si="0"/>
        <v>-68.51999999999316</v>
      </c>
    </row>
    <row r="28" spans="1:17" ht="14.25">
      <c r="A28" s="3" t="s">
        <v>98</v>
      </c>
      <c r="B28" s="6">
        <v>561</v>
      </c>
      <c r="C28" s="5">
        <v>1390.65</v>
      </c>
      <c r="D28" s="5">
        <v>1279.38</v>
      </c>
      <c r="E28" s="6">
        <v>6726</v>
      </c>
      <c r="F28" s="26">
        <v>8209</v>
      </c>
      <c r="G28" s="4">
        <v>8116.2</v>
      </c>
      <c r="H28" s="5">
        <v>1051.49</v>
      </c>
      <c r="I28" s="6">
        <v>3086</v>
      </c>
      <c r="J28" s="5">
        <v>438.68</v>
      </c>
      <c r="K28" s="5">
        <v>1863.77</v>
      </c>
      <c r="L28" s="4">
        <v>916.4</v>
      </c>
      <c r="M28" s="6">
        <v>451</v>
      </c>
      <c r="N28" s="5">
        <v>1293.05</v>
      </c>
      <c r="O28" s="5">
        <v>605.13</v>
      </c>
      <c r="P28" s="4">
        <v>4401.1</v>
      </c>
      <c r="Q28" s="30">
        <f t="shared" si="0"/>
        <v>40388.85</v>
      </c>
    </row>
    <row r="29" spans="1:17" ht="14.25">
      <c r="A29" s="3" t="s">
        <v>99</v>
      </c>
      <c r="B29" s="4">
        <v>429.9</v>
      </c>
      <c r="C29" s="5">
        <v>1090.55</v>
      </c>
      <c r="D29" s="5">
        <v>1205.41</v>
      </c>
      <c r="E29" s="6">
        <v>5698</v>
      </c>
      <c r="F29" s="24" t="s">
        <v>110</v>
      </c>
      <c r="G29" s="4">
        <v>6672.5</v>
      </c>
      <c r="H29" s="5">
        <v>903.24</v>
      </c>
      <c r="I29" s="6">
        <v>2466</v>
      </c>
      <c r="J29" s="5">
        <v>364.02</v>
      </c>
      <c r="K29" s="5">
        <v>1620.75</v>
      </c>
      <c r="L29" s="5">
        <v>753.77</v>
      </c>
      <c r="M29" s="6">
        <v>348</v>
      </c>
      <c r="N29" s="5">
        <v>1187.83</v>
      </c>
      <c r="O29" s="6">
        <v>0</v>
      </c>
      <c r="P29" s="5">
        <v>3839.55</v>
      </c>
      <c r="Q29" s="30">
        <f t="shared" si="0"/>
        <v>26579.52</v>
      </c>
    </row>
    <row r="30" spans="1:17" ht="14.25">
      <c r="A30" s="3" t="s">
        <v>100</v>
      </c>
      <c r="B30" s="4">
        <v>-430.7</v>
      </c>
      <c r="C30" s="4">
        <v>-1159.9</v>
      </c>
      <c r="D30" s="5">
        <v>-782.26</v>
      </c>
      <c r="E30" s="6">
        <v>-5533</v>
      </c>
      <c r="F30" s="26">
        <v>-6820</v>
      </c>
      <c r="G30" s="4">
        <v>-3629.9</v>
      </c>
      <c r="H30" s="5">
        <v>-1422.29</v>
      </c>
      <c r="I30" s="6">
        <v>-529</v>
      </c>
      <c r="J30" s="5">
        <v>-1477.71</v>
      </c>
      <c r="K30" s="5">
        <v>-3328.32</v>
      </c>
      <c r="L30" s="4">
        <v>-744.2</v>
      </c>
      <c r="M30" s="6">
        <v>-1549</v>
      </c>
      <c r="N30" s="5">
        <v>-612.34</v>
      </c>
      <c r="O30" s="5">
        <v>-1178.53</v>
      </c>
      <c r="P30" s="5">
        <v>-2298.71</v>
      </c>
      <c r="Q30" s="30">
        <f t="shared" si="0"/>
        <v>-31495.86</v>
      </c>
    </row>
    <row r="31" spans="1:17" ht="14.25">
      <c r="A31" s="3" t="s">
        <v>101</v>
      </c>
      <c r="B31" s="4">
        <v>991.9</v>
      </c>
      <c r="C31" s="5">
        <v>875.98</v>
      </c>
      <c r="D31" s="5">
        <v>1521.37</v>
      </c>
      <c r="E31" s="6">
        <v>10277</v>
      </c>
      <c r="F31" s="24">
        <v>0</v>
      </c>
      <c r="G31" s="6">
        <v>10656</v>
      </c>
      <c r="H31" s="5">
        <v>993.12</v>
      </c>
      <c r="I31" s="6">
        <v>4085</v>
      </c>
      <c r="J31" s="5">
        <v>1879.01</v>
      </c>
      <c r="K31" s="5">
        <v>2632.45</v>
      </c>
      <c r="L31" s="5">
        <v>732.77</v>
      </c>
      <c r="M31" s="6">
        <v>1191</v>
      </c>
      <c r="N31" s="5">
        <v>1529.44</v>
      </c>
      <c r="O31" s="5">
        <v>1061.15</v>
      </c>
      <c r="P31" s="5">
        <v>3621.55</v>
      </c>
      <c r="Q31" s="30">
        <f t="shared" si="0"/>
        <v>42047.74</v>
      </c>
    </row>
    <row r="32" spans="1:17" ht="14.25">
      <c r="A32" s="3" t="s">
        <v>103</v>
      </c>
      <c r="B32" s="6">
        <v>2695</v>
      </c>
      <c r="C32" s="4">
        <v>2764.1</v>
      </c>
      <c r="D32" s="5">
        <v>2757.96</v>
      </c>
      <c r="E32" s="6">
        <v>21943</v>
      </c>
      <c r="F32" s="25">
        <v>30224.2</v>
      </c>
      <c r="G32" s="4">
        <v>26925.8</v>
      </c>
      <c r="H32" s="5">
        <v>4876.59</v>
      </c>
      <c r="I32" s="6">
        <v>10641</v>
      </c>
      <c r="J32" s="5">
        <v>4312.78</v>
      </c>
      <c r="K32" s="4">
        <v>12797.7</v>
      </c>
      <c r="L32" s="5">
        <v>2704.48</v>
      </c>
      <c r="M32" s="6">
        <v>2425</v>
      </c>
      <c r="N32" s="5">
        <v>2588.39</v>
      </c>
      <c r="O32" s="5">
        <v>2300.56</v>
      </c>
      <c r="P32" s="5">
        <v>9982.37</v>
      </c>
      <c r="Q32" s="30">
        <f t="shared" si="0"/>
        <v>139938.93</v>
      </c>
    </row>
    <row r="33" spans="1:17" ht="14.25">
      <c r="A33" s="3" t="s">
        <v>105</v>
      </c>
      <c r="B33" s="4">
        <v>2825.3</v>
      </c>
      <c r="C33" s="5">
        <v>2994.85</v>
      </c>
      <c r="D33" s="5">
        <v>3255.08</v>
      </c>
      <c r="E33" s="6">
        <v>23136</v>
      </c>
      <c r="F33" s="25">
        <v>31613.2</v>
      </c>
      <c r="G33" s="4">
        <v>31412.1</v>
      </c>
      <c r="H33" s="4">
        <v>4505.8</v>
      </c>
      <c r="I33" s="6">
        <v>13198</v>
      </c>
      <c r="J33" s="5">
        <v>3273.75</v>
      </c>
      <c r="K33" s="5">
        <v>11333.14</v>
      </c>
      <c r="L33" s="5">
        <v>2876.68</v>
      </c>
      <c r="M33" s="6">
        <v>1327</v>
      </c>
      <c r="N33" s="5">
        <v>3269.11</v>
      </c>
      <c r="O33" s="5">
        <v>1727.16</v>
      </c>
      <c r="P33" s="5">
        <v>12084.76</v>
      </c>
      <c r="Q33" s="30">
        <f t="shared" si="0"/>
        <v>148831.93</v>
      </c>
    </row>
    <row r="34" spans="1:17" ht="14.25">
      <c r="A34" s="3" t="s">
        <v>106</v>
      </c>
      <c r="B34" s="4">
        <v>9680.9</v>
      </c>
      <c r="C34" s="5">
        <v>7886.26</v>
      </c>
      <c r="D34" s="5">
        <v>10373.44</v>
      </c>
      <c r="E34" s="6">
        <v>53323</v>
      </c>
      <c r="F34" s="26">
        <v>77726</v>
      </c>
      <c r="G34" s="4">
        <v>55781.2</v>
      </c>
      <c r="H34" s="5">
        <v>9687.52</v>
      </c>
      <c r="I34" s="6">
        <v>31957</v>
      </c>
      <c r="J34" s="5">
        <v>7346.63</v>
      </c>
      <c r="K34" s="5">
        <v>28269.36</v>
      </c>
      <c r="L34" s="5">
        <v>7074.21</v>
      </c>
      <c r="M34" s="6">
        <v>4493</v>
      </c>
      <c r="N34" s="5">
        <v>9261.51</v>
      </c>
      <c r="O34" s="5">
        <v>4144.46</v>
      </c>
      <c r="P34" s="5">
        <v>31555.28</v>
      </c>
      <c r="Q34" s="30">
        <f t="shared" si="0"/>
        <v>348559.77</v>
      </c>
    </row>
    <row r="35" spans="1:16" ht="14.25">
      <c r="A35" s="3" t="s">
        <v>107</v>
      </c>
      <c r="B35" s="4">
        <v>1169.8</v>
      </c>
      <c r="C35" s="5">
        <v>1468.14</v>
      </c>
      <c r="D35" s="5">
        <v>1120.84</v>
      </c>
      <c r="E35" s="6">
        <v>9398</v>
      </c>
      <c r="F35" s="24" t="s">
        <v>110</v>
      </c>
      <c r="G35" s="4">
        <v>8520.9</v>
      </c>
      <c r="H35" s="5">
        <v>970.13</v>
      </c>
      <c r="I35" s="7" t="s">
        <v>110</v>
      </c>
      <c r="J35" s="7" t="s">
        <v>110</v>
      </c>
      <c r="K35" s="7" t="s">
        <v>110</v>
      </c>
      <c r="L35" s="5">
        <v>979.55</v>
      </c>
      <c r="M35" s="6">
        <v>1008</v>
      </c>
      <c r="N35" s="5">
        <v>1638.91</v>
      </c>
      <c r="O35" s="5">
        <v>863.37</v>
      </c>
      <c r="P35" s="7" t="s">
        <v>110</v>
      </c>
    </row>
    <row r="36" spans="1:16" ht="14.25">
      <c r="A36" s="3" t="s">
        <v>108</v>
      </c>
      <c r="B36" s="7" t="s">
        <v>110</v>
      </c>
      <c r="C36" s="5">
        <v>11550.58</v>
      </c>
      <c r="D36" s="5">
        <v>48627.91</v>
      </c>
      <c r="E36" s="6">
        <v>313759</v>
      </c>
      <c r="F36" s="24" t="s">
        <v>110</v>
      </c>
      <c r="G36" s="7" t="s">
        <v>110</v>
      </c>
      <c r="H36" s="5">
        <v>41248.41</v>
      </c>
      <c r="I36" s="7" t="s">
        <v>110</v>
      </c>
      <c r="J36" s="7" t="s">
        <v>110</v>
      </c>
      <c r="K36" s="7" t="s">
        <v>110</v>
      </c>
      <c r="L36" s="6">
        <v>0</v>
      </c>
      <c r="M36" s="7" t="s">
        <v>110</v>
      </c>
      <c r="N36" s="5">
        <v>28276.49</v>
      </c>
      <c r="O36" s="6">
        <v>0</v>
      </c>
      <c r="P36" s="7" t="s">
        <v>110</v>
      </c>
    </row>
    <row r="37" spans="1:16" ht="14.25">
      <c r="A37" s="3" t="s">
        <v>109</v>
      </c>
      <c r="B37" s="7" t="s">
        <v>110</v>
      </c>
      <c r="C37" s="7" t="s">
        <v>110</v>
      </c>
      <c r="D37" s="7" t="s">
        <v>110</v>
      </c>
      <c r="E37" s="7" t="s">
        <v>110</v>
      </c>
      <c r="F37" s="24" t="s">
        <v>110</v>
      </c>
      <c r="G37" s="7" t="s">
        <v>110</v>
      </c>
      <c r="H37" s="7" t="s">
        <v>110</v>
      </c>
      <c r="I37" s="7" t="s">
        <v>110</v>
      </c>
      <c r="J37" s="7" t="s">
        <v>110</v>
      </c>
      <c r="K37" s="7" t="s">
        <v>110</v>
      </c>
      <c r="L37" s="7" t="s">
        <v>110</v>
      </c>
      <c r="M37" s="7" t="s">
        <v>110</v>
      </c>
      <c r="N37" s="7" t="s">
        <v>110</v>
      </c>
      <c r="O37" s="7" t="s">
        <v>110</v>
      </c>
      <c r="P37" s="7" t="s">
        <v>110</v>
      </c>
    </row>
    <row r="39" spans="1:6" ht="14.25">
      <c r="A39" s="1" t="s">
        <v>111</v>
      </c>
      <c r="F39" s="23">
        <f>8300/F33</f>
        <v>0.2625485556666203</v>
      </c>
    </row>
    <row r="40" spans="1:2" ht="14.25">
      <c r="A40" s="1" t="s">
        <v>110</v>
      </c>
      <c r="B40" s="1" t="s">
        <v>112</v>
      </c>
    </row>
    <row r="41" ht="14.25">
      <c r="F41" s="28">
        <f>F32+8300-1500+1300</f>
        <v>38324.2</v>
      </c>
    </row>
    <row r="42" ht="14.25">
      <c r="F42" s="27">
        <f>8300/F41</f>
        <v>0.21657334008276757</v>
      </c>
    </row>
    <row r="43" ht="14.25">
      <c r="F43" s="28">
        <f>F28+F30+F32</f>
        <v>31613.2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Q33"/>
  <sheetViews>
    <sheetView tabSelected="1" zoomScalePageLayoutView="0" workbookViewId="0" topLeftCell="B11">
      <selection activeCell="D31" sqref="D31"/>
    </sheetView>
  </sheetViews>
  <sheetFormatPr defaultColWidth="9.00390625" defaultRowHeight="14.25"/>
  <cols>
    <col min="1" max="1" width="1.625" style="0" customWidth="1"/>
    <col min="2" max="2" width="2.75390625" style="0" customWidth="1"/>
    <col min="3" max="3" width="26.25390625" style="0" customWidth="1"/>
    <col min="4" max="17" width="10.125" style="0" customWidth="1"/>
  </cols>
  <sheetData>
    <row r="1" ht="14.25">
      <c r="C1" s="1" t="s">
        <v>0</v>
      </c>
    </row>
    <row r="3" spans="3:4" ht="14.25">
      <c r="C3" s="1" t="s">
        <v>1</v>
      </c>
      <c r="D3" s="2">
        <v>44321.42190972222</v>
      </c>
    </row>
    <row r="4" spans="3:4" ht="14.25">
      <c r="C4" s="1" t="s">
        <v>2</v>
      </c>
      <c r="D4" s="2">
        <v>44335.860598217594</v>
      </c>
    </row>
    <row r="5" spans="3:4" ht="14.25">
      <c r="C5" s="1" t="s">
        <v>3</v>
      </c>
      <c r="D5" s="1" t="s">
        <v>4</v>
      </c>
    </row>
    <row r="7" spans="3:4" ht="14.25">
      <c r="C7" s="1" t="s">
        <v>5</v>
      </c>
      <c r="D7" s="1" t="s">
        <v>6</v>
      </c>
    </row>
    <row r="8" spans="3:4" ht="14.25">
      <c r="C8" s="1" t="s">
        <v>7</v>
      </c>
      <c r="D8" s="1" t="s">
        <v>8</v>
      </c>
    </row>
    <row r="9" spans="3:4" ht="14.25">
      <c r="C9" s="1" t="s">
        <v>9</v>
      </c>
      <c r="D9" s="1" t="s">
        <v>10</v>
      </c>
    </row>
    <row r="12" spans="3:17" ht="21.75" customHeight="1">
      <c r="C12" s="12"/>
      <c r="D12" s="13" t="s">
        <v>13</v>
      </c>
      <c r="E12" s="13" t="s">
        <v>15</v>
      </c>
      <c r="F12" s="13" t="s">
        <v>16</v>
      </c>
      <c r="G12" s="13" t="s">
        <v>130</v>
      </c>
      <c r="H12" s="14" t="s">
        <v>18</v>
      </c>
      <c r="I12" s="13" t="s">
        <v>19</v>
      </c>
      <c r="J12" s="13" t="s">
        <v>20</v>
      </c>
      <c r="K12" s="13" t="s">
        <v>21</v>
      </c>
      <c r="L12" s="13" t="s">
        <v>22</v>
      </c>
      <c r="M12" s="13" t="s">
        <v>23</v>
      </c>
      <c r="N12" s="13" t="s">
        <v>25</v>
      </c>
      <c r="O12" s="13" t="s">
        <v>26</v>
      </c>
      <c r="P12" s="31" t="s">
        <v>131</v>
      </c>
      <c r="Q12" s="34" t="s">
        <v>8</v>
      </c>
    </row>
    <row r="13" spans="3:17" ht="21.75" customHeight="1">
      <c r="C13" s="12" t="s">
        <v>121</v>
      </c>
      <c r="D13" s="15">
        <f>intermédiaires!B13/intermédiaires!B$34</f>
        <v>0.12442025018335072</v>
      </c>
      <c r="E13" s="15">
        <f>intermédiaires!C13/intermédiaires!C$34</f>
        <v>0.15314356868781906</v>
      </c>
      <c r="F13" s="15">
        <f>intermédiaires!D13/intermédiaires!D$34</f>
        <v>0.13102982231545177</v>
      </c>
      <c r="G13" s="15">
        <f>intermédiaires!E13/intermédiaires!E$34</f>
        <v>0.05399171089398571</v>
      </c>
      <c r="H13" s="16">
        <f>intermédiaires!F13/intermédiaires!F$34</f>
        <v>0.18385456603967784</v>
      </c>
      <c r="I13" s="15">
        <f>intermédiaires!G13/intermédiaires!G$34</f>
        <v>0.12288728101941157</v>
      </c>
      <c r="J13" s="15">
        <f>intermédiaires!H13/intermédiaires!H$34</f>
        <v>0.21058021041504946</v>
      </c>
      <c r="K13" s="15">
        <f>intermédiaires!I13/intermédiaires!I$34</f>
        <v>0.1910692493037519</v>
      </c>
      <c r="L13" s="15">
        <f>intermédiaires!J13/intermédiaires!J$34</f>
        <v>0.16469456063528448</v>
      </c>
      <c r="M13" s="15">
        <f>intermédiaires!K13/intermédiaires!K$34</f>
        <v>0.16521314950179275</v>
      </c>
      <c r="N13" s="15">
        <f>intermédiaires!M13/intermédiaires!M$34</f>
        <v>0.12912530603160471</v>
      </c>
      <c r="O13" s="15">
        <f>intermédiaires!N13/intermédiaires!N$34</f>
        <v>0.18404018351219184</v>
      </c>
      <c r="P13" s="15">
        <f>intermédiaires!P13/intermédiaires!P$34</f>
        <v>0.17039810770178557</v>
      </c>
      <c r="Q13" s="35">
        <f>intermédiaires!Q13/intermédiaires!Q$34</f>
        <v>0.14530222463711173</v>
      </c>
    </row>
    <row r="14" spans="3:17" ht="21.75" customHeight="1">
      <c r="C14" s="12" t="s">
        <v>114</v>
      </c>
      <c r="D14" s="15">
        <f>intermédiaires!B14/intermédiaires!B$34</f>
        <v>0.28733898707764777</v>
      </c>
      <c r="E14" s="15">
        <f>intermédiaires!C14/intermédiaires!C$34</f>
        <v>0.15828669102971496</v>
      </c>
      <c r="F14" s="15">
        <f>intermédiaires!D14/intermédiaires!D$34</f>
        <v>0.22815767961254899</v>
      </c>
      <c r="G14" s="15">
        <f>intermédiaires!E14/intermédiaires!E$34</f>
        <v>0.09361813851433716</v>
      </c>
      <c r="H14" s="16">
        <f>intermédiaires!F14/intermédiaires!F$34</f>
        <v>0.10320240331420631</v>
      </c>
      <c r="I14" s="15">
        <f>intermédiaires!G14/intermédiaires!G$34</f>
        <v>0.08821968691960733</v>
      </c>
      <c r="J14" s="15">
        <f>intermédiaires!H14/intermédiaires!H$34</f>
        <v>0.11408699027202009</v>
      </c>
      <c r="K14" s="15">
        <f>intermédiaires!I14/intermédiaires!I$34</f>
        <v>0.16515943298807773</v>
      </c>
      <c r="L14" s="15">
        <f>intermédiaires!J14/intermédiaires!J$34</f>
        <v>0.10161665961127755</v>
      </c>
      <c r="M14" s="15">
        <f>intermédiaires!K14/intermédiaires!K$34</f>
        <v>0.17661666199730025</v>
      </c>
      <c r="N14" s="15">
        <f>intermédiaires!M14/intermédiaires!M$34</f>
        <v>0.18482528377476073</v>
      </c>
      <c r="O14" s="15">
        <f>intermédiaires!N14/intermédiaires!N$34</f>
        <v>0.14110657981257918</v>
      </c>
      <c r="P14" s="15">
        <f>intermédiaires!P14/intermédiaires!P$34</f>
        <v>0.06376840896357124</v>
      </c>
      <c r="Q14" s="36">
        <f>intermédiaires!Q14/intermédiaires!Q$34</f>
        <v>0.12337407727805191</v>
      </c>
    </row>
    <row r="15" spans="3:17" ht="21.75" customHeight="1">
      <c r="C15" s="12" t="s">
        <v>115</v>
      </c>
      <c r="D15" s="15">
        <f>intermédiaires!B15/intermédiaires!B$34</f>
        <v>0.01085642863783326</v>
      </c>
      <c r="E15" s="15">
        <f>intermédiaires!C15/intermédiaires!C$34</f>
        <v>0.05442503797744431</v>
      </c>
      <c r="F15" s="15">
        <f>intermédiaires!D15/intermédiaires!D$34</f>
        <v>0.01994998766079526</v>
      </c>
      <c r="G15" s="15">
        <f>intermédiaires!E15/intermédiaires!E$34</f>
        <v>0.06385612212366146</v>
      </c>
      <c r="H15" s="16">
        <f>intermédiaires!F15/intermédiaires!F$34</f>
        <v>0.03871355788281913</v>
      </c>
      <c r="I15" s="15">
        <f>intermédiaires!G15/intermédiaires!G$34</f>
        <v>0.02452259901185346</v>
      </c>
      <c r="J15" s="15">
        <f>intermédiaires!H15/intermédiaires!H$34</f>
        <v>0.02807116785307282</v>
      </c>
      <c r="K15" s="15">
        <f>intermédiaires!I15/intermédiaires!I$34</f>
        <v>0.01552085615045217</v>
      </c>
      <c r="L15" s="15">
        <f>intermédiaires!J15/intermédiaires!J$34</f>
        <v>0.040825521361495</v>
      </c>
      <c r="M15" s="15">
        <f>intermédiaires!K15/intermédiaires!K$34</f>
        <v>0.04383332342861671</v>
      </c>
      <c r="N15" s="15">
        <f>intermédiaires!M15/intermédiaires!M$34</f>
        <v>0.012844424660583132</v>
      </c>
      <c r="O15" s="15">
        <f>intermédiaires!N15/intermédiaires!N$34</f>
        <v>0.04852448466826684</v>
      </c>
      <c r="P15" s="15">
        <f>intermédiaires!P15/intermédiaires!P$34</f>
        <v>0.043802495176718456</v>
      </c>
      <c r="Q15" s="36">
        <f>intermédiaires!Q15/intermédiaires!Q$34</f>
        <v>0.037830269396838305</v>
      </c>
    </row>
    <row r="16" spans="3:17" ht="21.75" customHeight="1">
      <c r="C16" s="12" t="s">
        <v>116</v>
      </c>
      <c r="D16" s="15">
        <f>intermédiaires!B16/intermédiaires!B$34</f>
        <v>0.031794564554948404</v>
      </c>
      <c r="E16" s="15">
        <f>intermédiaires!C16/intermédiaires!C$34</f>
        <v>0.05013403057976785</v>
      </c>
      <c r="F16" s="15">
        <f>intermédiaires!D16/intermédiaires!D$34</f>
        <v>0.02615718604435944</v>
      </c>
      <c r="G16" s="15">
        <f>intermédiaires!E16/intermédiaires!E$34</f>
        <v>0.05157249217035801</v>
      </c>
      <c r="H16" s="16">
        <f>intermédiaires!F16/intermédiaires!F$34</f>
        <v>0.0360435375550009</v>
      </c>
      <c r="I16" s="15">
        <f>intermédiaires!G16/intermédiaires!G$34</f>
        <v>0.045088667866593046</v>
      </c>
      <c r="J16" s="15">
        <f>intermédiaires!H16/intermédiaires!H$34</f>
        <v>0.03371864006474309</v>
      </c>
      <c r="K16" s="15">
        <f>intermédiaires!I16/intermédiaires!I$34</f>
        <v>0.020433707794849328</v>
      </c>
      <c r="L16" s="15">
        <f>intermédiaires!J16/intermédiaires!J$34</f>
        <v>0.04179467320390438</v>
      </c>
      <c r="M16" s="15">
        <f>intermédiaires!K16/intermédiaires!K$34</f>
        <v>0.0473045728661703</v>
      </c>
      <c r="N16" s="15">
        <f>intermédiaires!M16/intermédiaires!M$34</f>
        <v>0.04607166703761407</v>
      </c>
      <c r="O16" s="15">
        <f>intermédiaires!N16/intermédiaires!N$34</f>
        <v>0.0359876521215223</v>
      </c>
      <c r="P16" s="15">
        <f>intermédiaires!P16/intermédiaires!P$34</f>
        <v>0.05128935632959049</v>
      </c>
      <c r="Q16" s="36">
        <f>intermédiaires!Q16/intermédiaires!Q$34</f>
        <v>0.04087471138737554</v>
      </c>
    </row>
    <row r="17" spans="3:17" ht="21.75" customHeight="1">
      <c r="C17" s="10" t="s">
        <v>122</v>
      </c>
      <c r="D17" s="8">
        <f>intermédiaires!B17/intermédiaires!B$34</f>
        <v>0.08157299424640271</v>
      </c>
      <c r="E17" s="8">
        <f>intermédiaires!C17/intermédiaires!C$34</f>
        <v>0.073267936892773</v>
      </c>
      <c r="F17" s="8">
        <f>intermédiaires!D17/intermédiaires!D$34</f>
        <v>0.06400769657895548</v>
      </c>
      <c r="G17" s="8">
        <f>intermédiaires!E17/intermédiaires!E$34</f>
        <v>0.06273090411267183</v>
      </c>
      <c r="H17" s="9">
        <f>intermédiaires!F17/intermédiaires!F$34</f>
        <v>0.1001091012016571</v>
      </c>
      <c r="I17" s="8">
        <f>intermédiaires!G17/intermédiaires!G$34</f>
        <v>0.04680250693782135</v>
      </c>
      <c r="J17" s="8">
        <f>intermédiaires!H17/intermédiaires!H$34</f>
        <v>0.09026149107305068</v>
      </c>
      <c r="K17" s="8">
        <f>intermédiaires!I17/intermédiaires!I$34</f>
        <v>0.02938323372031167</v>
      </c>
      <c r="L17" s="8">
        <f>intermédiaires!J17/intermédiaires!J$34</f>
        <v>0.050323753884434094</v>
      </c>
      <c r="M17" s="8">
        <f>intermédiaires!K17/intermédiaires!K$34</f>
        <v>0.08981031052701582</v>
      </c>
      <c r="N17" s="8">
        <f>intermédiaires!M17/intermédiaires!M$34</f>
        <v>0.05770754507010905</v>
      </c>
      <c r="O17" s="8">
        <f>intermédiaires!N17/intermédiaires!N$34</f>
        <v>0.049848242889118516</v>
      </c>
      <c r="P17" s="8">
        <f>intermédiaires!P17/intermédiaires!P$34</f>
        <v>0.11078969985371703</v>
      </c>
      <c r="Q17" s="32">
        <f>intermédiaires!Q17/intermédiaires!Q$34</f>
        <v>0.07277842190451295</v>
      </c>
    </row>
    <row r="18" spans="3:17" ht="21.75" customHeight="1">
      <c r="C18" s="12" t="s">
        <v>133</v>
      </c>
      <c r="D18" s="15">
        <f>intermédiaires!B18/intermédiaires!B$34</f>
        <v>0.023644495862987946</v>
      </c>
      <c r="E18" s="15">
        <f>intermédiaires!C18/intermédiaires!C$34</f>
        <v>0.020175596543862365</v>
      </c>
      <c r="F18" s="15">
        <f>intermédiaires!D18/intermédiaires!D$34</f>
        <v>0.043233488601659625</v>
      </c>
      <c r="G18" s="15">
        <f>intermédiaires!E18/intermédiaires!E$34</f>
        <v>0.0012189861785720983</v>
      </c>
      <c r="H18" s="16">
        <f>intermédiaires!F18/intermédiaires!F$34</f>
        <v>0.039046265085042324</v>
      </c>
      <c r="I18" s="15">
        <f>intermédiaires!G18/intermédiaires!G$34</f>
        <v>0.015550041949617434</v>
      </c>
      <c r="J18" s="15">
        <f>intermédiaires!H18/intermédiaires!H$34</f>
        <v>0</v>
      </c>
      <c r="K18" s="15">
        <f>intermédiaires!I18/intermédiaires!I$34</f>
        <v>0.033013111368401286</v>
      </c>
      <c r="L18" s="15">
        <f>intermédiaires!J18/intermédiaires!J$34</f>
        <v>0.04019121692531133</v>
      </c>
      <c r="M18" s="15">
        <f>intermédiaires!K18/intermédiaires!K$34</f>
        <v>0.003964716569458948</v>
      </c>
      <c r="N18" s="15">
        <f>intermédiaires!M18/intermédiaires!M$34</f>
        <v>0.021985310482973516</v>
      </c>
      <c r="O18" s="15">
        <f>intermédiaires!N18/intermédiaires!N$34</f>
        <v>0.02310314408773515</v>
      </c>
      <c r="P18" s="15">
        <f>intermédiaires!P18/intermédiaires!P$34</f>
        <v>0.0024956203842906796</v>
      </c>
      <c r="Q18" s="36">
        <f>intermédiaires!Q18/intermédiaires!Q$34</f>
        <v>0.019217737032589846</v>
      </c>
    </row>
    <row r="19" spans="3:17" ht="21.75" customHeight="1">
      <c r="C19" s="12" t="s">
        <v>123</v>
      </c>
      <c r="D19" s="15">
        <f>intermédiaires!B19/intermédiaires!B$34</f>
        <v>0.022105382763999214</v>
      </c>
      <c r="E19" s="15">
        <f>intermédiaires!C19/intermédiaires!C$34</f>
        <v>0.009748600730891448</v>
      </c>
      <c r="F19" s="15">
        <f>intermédiaires!D19/intermédiaires!D$34</f>
        <v>0.019834307616374124</v>
      </c>
      <c r="G19" s="15">
        <f>intermédiaires!E19/intermédiaires!E$34</f>
        <v>0.018228531778031992</v>
      </c>
      <c r="H19" s="16">
        <f>intermédiaires!F19/intermédiaires!F$34</f>
        <v>0.015596068239713866</v>
      </c>
      <c r="I19" s="15">
        <f>intermédiaires!G19/intermédiaires!G$34</f>
        <v>0.01974500369300051</v>
      </c>
      <c r="J19" s="15">
        <f>intermédiaires!H19/intermédiaires!H$34</f>
        <v>0.010863461443176374</v>
      </c>
      <c r="K19" s="15">
        <f>intermédiaires!I19/intermédiaires!I$34</f>
        <v>0.012610695622242388</v>
      </c>
      <c r="L19" s="15">
        <f>intermédiaires!J19/intermédiaires!J$34</f>
        <v>0.01626868373662482</v>
      </c>
      <c r="M19" s="15">
        <f>intermédiaires!K19/intermédiaires!K$34</f>
        <v>0.02010869719017339</v>
      </c>
      <c r="N19" s="15">
        <f>intermédiaires!M19/intermédiaires!M$34</f>
        <v>0.03016024927665257</v>
      </c>
      <c r="O19" s="15">
        <f>intermédiaires!N19/intermédiaires!N$34</f>
        <v>0.02844784489786223</v>
      </c>
      <c r="P19" s="15">
        <f>intermédiaires!P19/intermédiaires!P$34</f>
        <v>0.01396184727246914</v>
      </c>
      <c r="Q19" s="36">
        <f>intermédiaires!Q19/intermédiaires!Q$34</f>
        <v>0.01728512731116388</v>
      </c>
    </row>
    <row r="20" spans="3:17" ht="21.75" customHeight="1">
      <c r="C20" s="12" t="s">
        <v>117</v>
      </c>
      <c r="D20" s="15">
        <f>intermédiaires!B20/intermédiaires!B$34</f>
        <v>0.0013531799729364006</v>
      </c>
      <c r="E20" s="15">
        <f>intermédiaires!C20/intermédiaires!C$34</f>
        <v>0.004315099933301717</v>
      </c>
      <c r="F20" s="15">
        <f>intermédiaires!D20/intermédiaires!D$34</f>
        <v>0.005091849955270383</v>
      </c>
      <c r="G20" s="15">
        <f>intermédiaires!E20/intermédiaires!E$34</f>
        <v>0.018472329013746413</v>
      </c>
      <c r="H20" s="16">
        <f>intermédiaires!F20/intermédiaires!F$34</f>
        <v>0.006472608908216042</v>
      </c>
      <c r="I20" s="15">
        <f>intermédiaires!G20/intermédiaires!G$34</f>
        <v>0.009899392626906558</v>
      </c>
      <c r="J20" s="15">
        <f>intermédiaires!H20/intermédiaires!H$34</f>
        <v>0.002148124597420186</v>
      </c>
      <c r="K20" s="15">
        <f>intermédiaires!I20/intermédiaires!I$34</f>
        <v>0.01092092499295929</v>
      </c>
      <c r="L20" s="15">
        <f>intermédiaires!J20/intermédiaires!J$34</f>
        <v>0.0023480153485339536</v>
      </c>
      <c r="M20" s="15">
        <f>intermédiaires!K20/intermédiaires!K$34</f>
        <v>0.0014701429392105093</v>
      </c>
      <c r="N20" s="15">
        <f>intermédiaires!M20/intermédiaires!M$34</f>
        <v>0</v>
      </c>
      <c r="O20" s="15">
        <f>intermédiaires!N20/intermédiaires!N$34</f>
        <v>0.00315931203443067</v>
      </c>
      <c r="P20" s="15">
        <f>intermédiaires!P20/intermédiaires!P$34</f>
        <v>0.006980765184146678</v>
      </c>
      <c r="Q20" s="36">
        <f>intermédiaires!Q20/intermédiaires!Q$34</f>
        <v>0.008117029684751056</v>
      </c>
    </row>
    <row r="21" spans="3:17" ht="21.75" customHeight="1">
      <c r="C21" s="12" t="s">
        <v>124</v>
      </c>
      <c r="D21" s="15">
        <f>intermédiaires!B21/intermédiaires!B$34</f>
        <v>0.011610490760156598</v>
      </c>
      <c r="E21" s="15">
        <f>intermédiaires!C21/intermédiaires!C$34</f>
        <v>0.011275306672617946</v>
      </c>
      <c r="F21" s="15">
        <f>intermédiaires!D21/intermédiaires!D$34</f>
        <v>2.8920011105284262E-05</v>
      </c>
      <c r="G21" s="15">
        <f>intermédiaires!E21/intermédiaires!E$34</f>
        <v>0.015959342122536243</v>
      </c>
      <c r="H21" s="16">
        <f>intermédiaires!F21/intermédiaires!F$34</f>
        <v>0.004627795075007076</v>
      </c>
      <c r="I21" s="15">
        <f>intermédiaires!G21/intermédiaires!G$34</f>
        <v>0.01051967329494525</v>
      </c>
      <c r="J21" s="15">
        <f>intermédiaires!H21/intermédiaires!H$34</f>
        <v>0.0004934183361685963</v>
      </c>
      <c r="K21" s="15">
        <f>intermédiaires!I21/intermédiaires!I$34</f>
        <v>0.010827048846888006</v>
      </c>
      <c r="L21" s="15">
        <f>intermédiaires!J21/intermédiaires!J$34</f>
        <v>0.011666573653498269</v>
      </c>
      <c r="M21" s="15">
        <f>intermédiaires!K21/intermédiaires!K$34</f>
        <v>0.0036371534410400514</v>
      </c>
      <c r="N21" s="15">
        <f>intermédiaires!M21/intermédiaires!M$34</f>
        <v>0.0670376140663254</v>
      </c>
      <c r="O21" s="15">
        <f>intermédiaires!N21/intermédiaires!N$34</f>
        <v>0.029647433301912968</v>
      </c>
      <c r="P21" s="15">
        <f>intermédiaires!P21/intermédiaires!P$34</f>
        <v>0.009476702472613141</v>
      </c>
      <c r="Q21" s="36">
        <f>intermédiaires!Q21/intermédiaires!Q$34</f>
        <v>0.010623429089363926</v>
      </c>
    </row>
    <row r="22" spans="3:17" ht="21.75" customHeight="1">
      <c r="C22" s="12" t="s">
        <v>125</v>
      </c>
      <c r="D22" s="15">
        <f>intermédiaires!B22/intermédiaires!B$34</f>
        <v>0.01652738898242932</v>
      </c>
      <c r="E22" s="15">
        <f>intermédiaires!C22/intermédiaires!C$34</f>
        <v>0.023601808715411357</v>
      </c>
      <c r="F22" s="15">
        <f>intermédiaires!D22/intermédiaires!D$34</f>
        <v>0.007606926921059937</v>
      </c>
      <c r="G22" s="15">
        <f>intermédiaires!E22/intermédiaires!E$34</f>
        <v>0.013690152467040488</v>
      </c>
      <c r="H22" s="16">
        <f>intermédiaires!F22/intermédiaires!F$34</f>
        <v>0.007681728121863983</v>
      </c>
      <c r="I22" s="15">
        <f>intermédiaires!G22/intermédiaires!G$34</f>
        <v>0.011147124837758957</v>
      </c>
      <c r="J22" s="15">
        <f>intermédiaires!H22/intermédiaires!H$34</f>
        <v>0.013111714866137053</v>
      </c>
      <c r="K22" s="15">
        <f>intermédiaires!I22/intermédiaires!I$34</f>
        <v>0.018243264386519385</v>
      </c>
      <c r="L22" s="15">
        <f>intermédiaires!J22/intermédiaires!J$34</f>
        <v>0.011108494643122082</v>
      </c>
      <c r="M22" s="15">
        <f>intermédiaires!K22/intermédiaires!K$34</f>
        <v>0.010110239496048019</v>
      </c>
      <c r="N22" s="15">
        <f>intermédiaires!M22/intermédiaires!M$34</f>
        <v>0.03895837970175829</v>
      </c>
      <c r="O22" s="15">
        <f>intermédiaires!N22/intermédiaires!N$34</f>
        <v>0.027662875708172857</v>
      </c>
      <c r="P22" s="15">
        <f>intermédiaires!P22/intermédiaires!P$34</f>
        <v>0.04072757395909655</v>
      </c>
      <c r="Q22" s="36">
        <f>intermédiaires!Q22/intermédiaires!Q$34</f>
        <v>0.01578119586204684</v>
      </c>
    </row>
    <row r="23" spans="3:17" ht="21.75" customHeight="1">
      <c r="C23" s="12" t="s">
        <v>127</v>
      </c>
      <c r="D23" s="15">
        <f>intermédiaires!B23/intermédiaires!B$34</f>
        <v>0.023355266555795437</v>
      </c>
      <c r="E23" s="15">
        <f>intermédiaires!C23/intermédiaires!C$34</f>
        <v>0.02335581124639563</v>
      </c>
      <c r="F23" s="15">
        <f>intermédiaires!D23/intermédiaires!D$34</f>
        <v>0.07512165684671622</v>
      </c>
      <c r="G23" s="15">
        <f>intermédiaires!E23/intermédiaires!E$34</f>
        <v>0.033756540329688875</v>
      </c>
      <c r="H23" s="16">
        <f>intermédiaires!F23/intermédiaires!F$34</f>
        <v>0.025696292103028588</v>
      </c>
      <c r="I23" s="15">
        <f>intermédiaires!G23/intermédiaires!G$34</f>
        <v>0.016890995532545014</v>
      </c>
      <c r="J23" s="15">
        <f>intermédiaires!H23/intermédiaires!H$34</f>
        <v>0.016792739524666787</v>
      </c>
      <c r="K23" s="15">
        <f>intermédiaires!I23/intermédiaires!I$34</f>
        <v>0.02910160528209782</v>
      </c>
      <c r="L23" s="15">
        <f>intermédiaires!J23/intermédiaires!J$34</f>
        <v>0.027736526815696445</v>
      </c>
      <c r="M23" s="15">
        <f>intermédiaires!K23/intermédiaires!K$34</f>
        <v>0.017048847232480676</v>
      </c>
      <c r="N23" s="15">
        <f>intermédiaires!M23/intermédiaires!M$34</f>
        <v>0.016247496105052304</v>
      </c>
      <c r="O23" s="15">
        <f>intermédiaires!N23/intermédiaires!N$34</f>
        <v>0.034240636786010054</v>
      </c>
      <c r="P23" s="15">
        <f>intermédiaires!P23/intermédiaires!P$34</f>
        <v>0.04626198848496987</v>
      </c>
      <c r="Q23" s="36">
        <f>intermédiaires!Q23/intermédiaires!Q$34</f>
        <v>0.028018379745889777</v>
      </c>
    </row>
    <row r="24" spans="3:17" ht="21.75" customHeight="1">
      <c r="C24" s="12" t="s">
        <v>120</v>
      </c>
      <c r="D24" s="15">
        <f>intermédiaires!B24/intermédiaires!B$34</f>
        <v>0.07357786982615253</v>
      </c>
      <c r="E24" s="15">
        <f>intermédiaires!C24/intermédiaires!C$34</f>
        <v>0.03851635629563315</v>
      </c>
      <c r="F24" s="15">
        <f>intermédiaires!D24/intermédiaires!D$34</f>
        <v>0.06599160934077798</v>
      </c>
      <c r="G24" s="15">
        <f>intermédiaires!E24/intermédiaires!E$34</f>
        <v>0.1390206852577687</v>
      </c>
      <c r="H24" s="16">
        <f>intermédiaires!F24/intermédiaires!F$34</f>
        <v>0.03222988446594447</v>
      </c>
      <c r="I24" s="15">
        <f>intermédiaires!G24/intermédiaires!G$34</f>
        <v>0.025591059353330513</v>
      </c>
      <c r="J24" s="15">
        <f>intermédiaires!H24/intermédiaires!H$34</f>
        <v>0.014758163079921383</v>
      </c>
      <c r="K24" s="15">
        <f>intermédiaires!I24/intermédiaires!I$34</f>
        <v>0.050724410927183404</v>
      </c>
      <c r="L24" s="15">
        <f>intermédiaires!J24/intermédiaires!J$34</f>
        <v>0.045818286751884874</v>
      </c>
      <c r="M24" s="15">
        <f>intermédiaires!K24/intermédiaires!K$34</f>
        <v>0.01758299445052877</v>
      </c>
      <c r="N24" s="15">
        <f>intermédiaires!M24/intermédiaires!M$34</f>
        <v>0.09968395281549078</v>
      </c>
      <c r="O24" s="15">
        <f>intermédiaires!N24/intermédiaires!N$34</f>
        <v>0.04125461182895663</v>
      </c>
      <c r="P24" s="15">
        <f>intermédiaires!P24/intermédiaires!P$34</f>
        <v>0.057076343483562816</v>
      </c>
      <c r="Q24" s="36">
        <f>intermédiaires!Q24/intermédiaires!Q$34</f>
        <v>0.053609399616025684</v>
      </c>
    </row>
    <row r="25" spans="3:17" ht="21.75" customHeight="1">
      <c r="C25" s="17" t="s">
        <v>126</v>
      </c>
      <c r="D25" s="18">
        <f>intermédiaires!B25/intermédiaires!B$34</f>
        <v>0.7081572994246403</v>
      </c>
      <c r="E25" s="18">
        <f>intermédiaires!C25/intermédiaires!C$34</f>
        <v>0.620244577277442</v>
      </c>
      <c r="F25" s="18">
        <f>intermédiaires!D25/intermédiaires!D$34</f>
        <v>0.6862101675047042</v>
      </c>
      <c r="G25" s="18">
        <f>intermédiaires!E25/intermédiaires!E$34</f>
        <v>0.566115934962399</v>
      </c>
      <c r="H25" s="16">
        <f>intermédiaires!F25/intermédiaires!F$34</f>
        <v>0.5932738079921777</v>
      </c>
      <c r="I25" s="18">
        <f>intermédiaires!G25/intermédiaires!G$34</f>
        <v>0.4368676184807785</v>
      </c>
      <c r="J25" s="18">
        <f>intermédiaires!H25/intermédiaires!H$34</f>
        <v>0.5348861215254266</v>
      </c>
      <c r="K25" s="18">
        <f>intermédiaires!I25/intermédiaires!I$34</f>
        <v>0.5870075413837343</v>
      </c>
      <c r="L25" s="18">
        <f>intermédiaires!J25/intermédiaires!J$34</f>
        <v>0.5543875218977953</v>
      </c>
      <c r="M25" s="18">
        <f>intermédiaires!K25/intermédiaires!K$34</f>
        <v>0.5991012884621371</v>
      </c>
      <c r="N25" s="18">
        <f>intermédiaires!M25/intermédiaires!M$34</f>
        <v>0.7046516803917204</v>
      </c>
      <c r="O25" s="18">
        <f>intermédiaires!N25/intermédiaires!N$34</f>
        <v>0.6470219219112218</v>
      </c>
      <c r="P25" s="18">
        <f>intermédiaires!P25/intermédiaires!P$34</f>
        <v>0.6170289092665316</v>
      </c>
      <c r="Q25" s="36">
        <f>intermédiaires!Q25/intermédiaires!Q$34</f>
        <v>0.5730085832911812</v>
      </c>
    </row>
    <row r="26" spans="3:17" ht="21.75" customHeight="1">
      <c r="C26" s="12" t="s">
        <v>132</v>
      </c>
      <c r="D26" s="15">
        <f>intermédiaires!B28/intermédiaires!B$34</f>
        <v>0.057949157619642803</v>
      </c>
      <c r="E26" s="15">
        <f>intermédiaires!C28/intermédiaires!C$34</f>
        <v>0.17633834035398277</v>
      </c>
      <c r="F26" s="15">
        <f>intermédiaires!D28/intermédiaires!D$34</f>
        <v>0.12333227935959527</v>
      </c>
      <c r="G26" s="15">
        <f>intermédiaires!E28/intermédiaires!E$34</f>
        <v>0.12613693903193743</v>
      </c>
      <c r="H26" s="19">
        <f>intermédiaires!F28/intermédiaires!F$34</f>
        <v>0.10561459485886318</v>
      </c>
      <c r="I26" s="15">
        <f>intermédiaires!G28/intermédiaires!G$34</f>
        <v>0.14550063462241758</v>
      </c>
      <c r="J26" s="15">
        <f>intermédiaires!H28/intermédiaires!H$34</f>
        <v>0.1085406791418237</v>
      </c>
      <c r="K26" s="15">
        <f>intermédiaires!I28/intermédiaires!I$34</f>
        <v>0.09656726225866008</v>
      </c>
      <c r="L26" s="15">
        <f>intermédiaires!J28/intermédiaires!J$34</f>
        <v>0.05971173177361593</v>
      </c>
      <c r="M26" s="15">
        <f>intermédiaires!K28/intermédiaires!K$34</f>
        <v>0.06592897752195309</v>
      </c>
      <c r="N26" s="15">
        <f>intermédiaires!M28/intermédiaires!M$34</f>
        <v>0.1003783663476519</v>
      </c>
      <c r="O26" s="15">
        <f>intermédiaires!N28/intermédiaires!N$34</f>
        <v>0.13961546227343058</v>
      </c>
      <c r="P26" s="15">
        <f>intermédiaires!P28/intermédiaires!P$34</f>
        <v>0.13947269680383126</v>
      </c>
      <c r="Q26" s="36">
        <f>intermédiaires!Q28/intermédiaires!Q$34</f>
        <v>0.11587352722891686</v>
      </c>
    </row>
    <row r="27" spans="3:17" ht="21.75" customHeight="1">
      <c r="C27" s="20" t="s">
        <v>135</v>
      </c>
      <c r="D27" s="21">
        <f>intermédiaires!B30/intermédiaires!B$34</f>
        <v>-0.044489665217076924</v>
      </c>
      <c r="E27" s="21">
        <f>intermédiaires!C30/intermédiaires!C$34</f>
        <v>-0.14707858985120958</v>
      </c>
      <c r="F27" s="21">
        <f>intermédiaires!D30/intermédiaires!D$34</f>
        <v>-0.07540989295739889</v>
      </c>
      <c r="G27" s="21">
        <f>intermédiaires!E30/intermédiaires!E$34</f>
        <v>-0.10376385424676031</v>
      </c>
      <c r="H27" s="22">
        <f>intermédiaires!F30/intermédiaires!F$34</f>
        <v>-0.08774412680441551</v>
      </c>
      <c r="I27" s="21">
        <f>intermédiaires!G30/intermédiaires!G$34</f>
        <v>-0.06507389586455652</v>
      </c>
      <c r="J27" s="21">
        <f>intermédiaires!H30/intermédiaires!H$34</f>
        <v>-0.14681672915255917</v>
      </c>
      <c r="K27" s="21">
        <f>intermédiaires!I30/intermédiaires!I$34</f>
        <v>-0.016553493757236287</v>
      </c>
      <c r="L27" s="21">
        <f>intermédiaires!J30/intermédiaires!J$34</f>
        <v>-0.2011412035178034</v>
      </c>
      <c r="M27" s="21">
        <f>intermédiaires!K30/intermédiaires!K$34</f>
        <v>-0.11773595157442546</v>
      </c>
      <c r="N27" s="21">
        <f>intermédiaires!M30/intermédiaires!M$34</f>
        <v>-0.3447585132428222</v>
      </c>
      <c r="O27" s="21">
        <f>intermédiaires!N30/intermédiaires!N$34</f>
        <v>-0.06611664836511541</v>
      </c>
      <c r="P27" s="21">
        <f>intermédiaires!P30/intermédiaires!P$34</f>
        <v>-0.072847079791401</v>
      </c>
      <c r="Q27" s="33">
        <f>intermédiaires!Q30/intermédiaires!Q$34</f>
        <v>-0.09035999765549535</v>
      </c>
    </row>
    <row r="28" spans="3:17" ht="21.75" customHeight="1">
      <c r="C28" s="12" t="s">
        <v>128</v>
      </c>
      <c r="D28" s="15">
        <f>intermédiaires!B31/intermédiaires!B$34</f>
        <v>0.10245948207294776</v>
      </c>
      <c r="E28" s="15">
        <f>intermédiaires!C31/intermédiaires!C$34</f>
        <v>0.11107673345793824</v>
      </c>
      <c r="F28" s="15">
        <f>intermédiaires!D31/intermédiaires!D$34</f>
        <v>0.14666012431748773</v>
      </c>
      <c r="G28" s="15">
        <f>intermédiaires!E31/intermédiaires!E$34</f>
        <v>0.192731091649007</v>
      </c>
      <c r="H28" s="19"/>
      <c r="I28" s="15">
        <f>intermédiaires!G31/intermédiaires!G$34</f>
        <v>0.19103210400636775</v>
      </c>
      <c r="J28" s="15">
        <f>intermédiaires!H31/intermédiaires!H$34</f>
        <v>0.10251540125852643</v>
      </c>
      <c r="K28" s="15">
        <f>intermédiaires!I31/intermédiaires!I$34</f>
        <v>0.1278280189003974</v>
      </c>
      <c r="L28" s="15">
        <f>intermédiaires!J31/intermédiaires!J$34</f>
        <v>0.2557648881187701</v>
      </c>
      <c r="M28" s="15">
        <f>intermédiaires!K31/intermédiaires!K$34</f>
        <v>0.09312025457951648</v>
      </c>
      <c r="N28" s="15">
        <f>intermédiaires!M31/intermédiaires!M$34</f>
        <v>0.2650790117961273</v>
      </c>
      <c r="O28" s="15">
        <f>intermédiaires!N31/intermédiaires!N$34</f>
        <v>0.1651393779200152</v>
      </c>
      <c r="P28" s="15">
        <f>intermédiaires!P31/intermédiaires!P$34</f>
        <v>0.11476843178067189</v>
      </c>
      <c r="Q28" s="36">
        <f>intermédiaires!Q31/intermédiaires!Q$34</f>
        <v>0.12063279706662647</v>
      </c>
    </row>
    <row r="29" spans="3:17" ht="21.75" customHeight="1">
      <c r="C29" s="20" t="s">
        <v>129</v>
      </c>
      <c r="D29" s="21">
        <f>intermédiaires!B32/intermédiaires!B$34</f>
        <v>0.2783832081727939</v>
      </c>
      <c r="E29" s="21">
        <f>intermédiaires!C32/intermédiaires!C$34</f>
        <v>0.3504956722197848</v>
      </c>
      <c r="F29" s="21">
        <f>intermédiaires!D32/intermédiaires!D$34</f>
        <v>0.2658674460930993</v>
      </c>
      <c r="G29" s="21">
        <f>intermédiaires!E32/intermédiaires!E$34</f>
        <v>0.4115109802524239</v>
      </c>
      <c r="H29" s="22">
        <f>intermédiaires!F32/intermédiaires!F$34</f>
        <v>0.3888557239533747</v>
      </c>
      <c r="I29" s="21">
        <f>intermédiaires!G32/intermédiaires!G$34</f>
        <v>0.4827038500426667</v>
      </c>
      <c r="J29" s="21">
        <f>intermédiaires!H32/intermédiaires!H$34</f>
        <v>0.5033888962293755</v>
      </c>
      <c r="K29" s="21">
        <f>intermédiaires!I32/intermédiaires!I$34</f>
        <v>0.3329786901148418</v>
      </c>
      <c r="L29" s="21">
        <f>intermédiaires!J32/intermédiaires!J$34</f>
        <v>0.5870419498463921</v>
      </c>
      <c r="M29" s="21">
        <f>intermédiaires!K32/intermédiaires!K$34</f>
        <v>0.45270568559033525</v>
      </c>
      <c r="N29" s="21">
        <f>intermédiaires!M32/intermédiaires!M$34</f>
        <v>0.5397284665034499</v>
      </c>
      <c r="O29" s="21">
        <f>intermédiaires!N32/intermédiaires!N$34</f>
        <v>0.2794781844429256</v>
      </c>
      <c r="P29" s="21">
        <f>intermédiaires!P32/intermédiaires!P$34</f>
        <v>0.31634547372103816</v>
      </c>
      <c r="Q29" s="33">
        <f>intermédiaires!Q32/intermédiaires!Q$34</f>
        <v>0.4014775715510714</v>
      </c>
    </row>
    <row r="30" spans="3:17" ht="21.75" customHeight="1">
      <c r="C30" s="17" t="s">
        <v>105</v>
      </c>
      <c r="D30" s="18">
        <f>intermédiaires!B33/intermédiaires!B$34</f>
        <v>0.29184270057535977</v>
      </c>
      <c r="E30" s="18">
        <f>intermédiaires!C33/intermédiaires!C$34</f>
        <v>0.37975542272255797</v>
      </c>
      <c r="F30" s="18">
        <f>intermédiaires!D33/intermédiaires!D$34</f>
        <v>0.31378983249529563</v>
      </c>
      <c r="G30" s="18">
        <f>intermédiaires!E33/intermédiaires!E$34</f>
        <v>0.433884065037601</v>
      </c>
      <c r="H30" s="16">
        <f>intermédiaires!F33/intermédiaires!F$34</f>
        <v>0.40672619200782234</v>
      </c>
      <c r="I30" s="18">
        <f>intermédiaires!G33/intermédiaires!G$34</f>
        <v>0.5631305888005278</v>
      </c>
      <c r="J30" s="18">
        <f>intermédiaires!H33/intermédiaires!H$34</f>
        <v>0.46511387847457347</v>
      </c>
      <c r="K30" s="18">
        <f>intermédiaires!I33/intermédiaires!I$34</f>
        <v>0.4129924586162656</v>
      </c>
      <c r="L30" s="18">
        <f>intermédiaires!J33/intermédiaires!J$34</f>
        <v>0.44561247810220467</v>
      </c>
      <c r="M30" s="18">
        <f>intermédiaires!K33/intermédiaires!K$34</f>
        <v>0.4008983577979834</v>
      </c>
      <c r="N30" s="18">
        <f>intermédiaires!M33/intermédiaires!M$34</f>
        <v>0.29534831960827956</v>
      </c>
      <c r="O30" s="18">
        <f>intermédiaires!N33/intermédiaires!N$34</f>
        <v>0.3529780780887782</v>
      </c>
      <c r="P30" s="18">
        <f>intermédiaires!P33/intermédiaires!P$34</f>
        <v>0.3829710907334684</v>
      </c>
      <c r="Q30" s="36">
        <f>intermédiaires!Q33/intermédiaires!Q$34</f>
        <v>0.4269911298139771</v>
      </c>
    </row>
    <row r="31" spans="3:17" ht="21.75" customHeight="1">
      <c r="C31" s="17" t="s">
        <v>106</v>
      </c>
      <c r="D31" s="15">
        <f>intermédiaires!B34/intermédiaires!B34</f>
        <v>1</v>
      </c>
      <c r="E31" s="15">
        <f>intermédiaires!C34/intermédiaires!C34</f>
        <v>1</v>
      </c>
      <c r="F31" s="15">
        <f>intermédiaires!D34/intermédiaires!D34</f>
        <v>1</v>
      </c>
      <c r="G31" s="15">
        <f>intermédiaires!E34/intermédiaires!E34</f>
        <v>1</v>
      </c>
      <c r="H31" s="19">
        <f>intermédiaires!F34/intermédiaires!F34</f>
        <v>1</v>
      </c>
      <c r="I31" s="15">
        <f>intermédiaires!G34/intermédiaires!G34</f>
        <v>1</v>
      </c>
      <c r="J31" s="15">
        <f>intermédiaires!H34/intermédiaires!H34</f>
        <v>1</v>
      </c>
      <c r="K31" s="15">
        <f>intermédiaires!I34/intermédiaires!I34</f>
        <v>1</v>
      </c>
      <c r="L31" s="15">
        <f>intermédiaires!J34/intermédiaires!J34</f>
        <v>1</v>
      </c>
      <c r="M31" s="15">
        <f>intermédiaires!K34/intermédiaires!K34</f>
        <v>1</v>
      </c>
      <c r="N31" s="15">
        <f>intermédiaires!M34/intermédiaires!M34</f>
        <v>1</v>
      </c>
      <c r="O31" s="15">
        <f>intermédiaires!N34/intermédiaires!N34</f>
        <v>1</v>
      </c>
      <c r="P31" s="15">
        <f>intermédiaires!P34/intermédiaires!P34</f>
        <v>1</v>
      </c>
      <c r="Q31" s="36">
        <f>intermédiaires!Q34/intermédiaires!Q34</f>
        <v>1</v>
      </c>
    </row>
    <row r="32" ht="15">
      <c r="C32" s="11" t="s">
        <v>134</v>
      </c>
    </row>
    <row r="33" spans="3:4" ht="14.25">
      <c r="C33" s="1" t="s">
        <v>110</v>
      </c>
      <c r="D33" s="1" t="s">
        <v>112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2021-05-19T19:25:01Z</dcterms:created>
  <dcterms:modified xsi:type="dcterms:W3CDTF">2021-05-23T11:03:27Z</dcterms:modified>
  <cp:category/>
  <cp:version/>
  <cp:contentType/>
  <cp:contentStatus/>
</cp:coreProperties>
</file>